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Juann\Desktop\SCORE 2\Febrero\IBG Capitulos\Versiones Finales\Resultados 2024\"/>
    </mc:Choice>
  </mc:AlternateContent>
  <xr:revisionPtr revIDLastSave="0" documentId="13_ncr:1_{DAD5E526-3FDA-4C1F-A7A6-06F462CDC2E2}" xr6:coauthVersionLast="47" xr6:coauthVersionMax="47" xr10:uidLastSave="{00000000-0000-0000-0000-000000000000}"/>
  <bookViews>
    <workbookView xWindow="-120" yWindow="-120" windowWidth="20730" windowHeight="11040" xr2:uid="{20DB2EBF-9DBE-4FAF-8B23-199555AB8263}"/>
  </bookViews>
  <sheets>
    <sheet name="Estructura" sheetId="21" r:id="rId1"/>
    <sheet name="EDU-1-1" sheetId="37" r:id="rId2"/>
    <sheet name="EDU-1-2" sheetId="36" r:id="rId3"/>
    <sheet name="EDU-1-3" sheetId="3" r:id="rId4"/>
    <sheet name="EDU-1-4" sheetId="4" r:id="rId5"/>
    <sheet name="EDU-1-5" sheetId="5" r:id="rId6"/>
    <sheet name="EDU-1-6" sheetId="6" r:id="rId7"/>
    <sheet name="EDU-1-7" sheetId="23" r:id="rId8"/>
    <sheet name="EDU-1-8" sheetId="35" r:id="rId9"/>
    <sheet name="EDU-1-9" sheetId="38" r:id="rId10"/>
    <sheet name="EDU-1-10" sheetId="26" r:id="rId11"/>
    <sheet name="EDU-1-11" sheetId="29" r:id="rId12"/>
    <sheet name="EDU-1-12" sheetId="7" r:id="rId13"/>
    <sheet name="EDU-2-1" sheetId="8" r:id="rId14"/>
    <sheet name="EDU-2-2" sheetId="9" r:id="rId15"/>
    <sheet name="EDU-2-3" sheetId="10" r:id="rId16"/>
    <sheet name="EDU-2-4" sheetId="11" r:id="rId17"/>
    <sheet name="EDU-2-5" sheetId="12" r:id="rId18"/>
    <sheet name="EDU-2-6" sheetId="17" r:id="rId19"/>
    <sheet name="EDU-2-7" sheetId="16" r:id="rId20"/>
    <sheet name="EDU-2-8" sheetId="30" r:id="rId21"/>
    <sheet name="EDU-3-1" sheetId="14" r:id="rId22"/>
    <sheet name="EDU-3-2" sheetId="15" r:id="rId2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37" l="1"/>
  <c r="K24" i="37" s="1"/>
  <c r="F24" i="36"/>
  <c r="G56" i="37"/>
  <c r="E56" i="37"/>
  <c r="F56" i="37"/>
  <c r="I56" i="37"/>
  <c r="K56" i="37" s="1"/>
  <c r="M56" i="15" l="1"/>
  <c r="N56" i="15" s="1"/>
  <c r="M55" i="15"/>
  <c r="N55" i="15" s="1"/>
  <c r="M54" i="15"/>
  <c r="N54" i="15" s="1"/>
  <c r="M53" i="15"/>
  <c r="N53" i="15" s="1"/>
  <c r="M52" i="15"/>
  <c r="N52" i="15" s="1"/>
  <c r="M51" i="15"/>
  <c r="N51" i="15" s="1"/>
  <c r="M50" i="15"/>
  <c r="N50" i="15" s="1"/>
  <c r="M49" i="15"/>
  <c r="N49" i="15" s="1"/>
  <c r="M48" i="15"/>
  <c r="N48" i="15" s="1"/>
  <c r="M47" i="15"/>
  <c r="N47" i="15" s="1"/>
  <c r="M46" i="15"/>
  <c r="N46" i="15" s="1"/>
  <c r="M45" i="15"/>
  <c r="N45" i="15" s="1"/>
  <c r="M44" i="15"/>
  <c r="N44" i="15" s="1"/>
  <c r="M43" i="15"/>
  <c r="N43" i="15" s="1"/>
  <c r="M42" i="15"/>
  <c r="N42" i="15" s="1"/>
  <c r="M41" i="15"/>
  <c r="N41" i="15" s="1"/>
  <c r="M40" i="15"/>
  <c r="N40" i="15" s="1"/>
  <c r="M39" i="15"/>
  <c r="N39" i="15" s="1"/>
  <c r="M38" i="15"/>
  <c r="N38" i="15" s="1"/>
  <c r="M37" i="15"/>
  <c r="N37" i="15" s="1"/>
  <c r="M36" i="15"/>
  <c r="N36" i="15" s="1"/>
  <c r="M35" i="15"/>
  <c r="N35" i="15" s="1"/>
  <c r="M34" i="15"/>
  <c r="N34" i="15" s="1"/>
  <c r="M33" i="15"/>
  <c r="N33" i="15" s="1"/>
  <c r="M32" i="15"/>
  <c r="N32" i="15" s="1"/>
  <c r="M31" i="15"/>
  <c r="N31" i="15" s="1"/>
  <c r="M30" i="15"/>
  <c r="N30" i="15" s="1"/>
  <c r="M29" i="15"/>
  <c r="N29" i="15" s="1"/>
  <c r="M28" i="15"/>
  <c r="N28" i="15" s="1"/>
  <c r="M27" i="15"/>
  <c r="N27" i="15" s="1"/>
  <c r="M26" i="15"/>
  <c r="N26" i="15" s="1"/>
  <c r="M25" i="15"/>
  <c r="N25" i="15" s="1"/>
  <c r="M24" i="15"/>
  <c r="N24" i="15" s="1"/>
  <c r="M56" i="14"/>
  <c r="N56" i="14" s="1"/>
  <c r="M55" i="14"/>
  <c r="N55" i="14" s="1"/>
  <c r="M54" i="14"/>
  <c r="N54" i="14" s="1"/>
  <c r="M53" i="14"/>
  <c r="N53" i="14" s="1"/>
  <c r="M52" i="14"/>
  <c r="N52" i="14" s="1"/>
  <c r="M51" i="14"/>
  <c r="N51" i="14" s="1"/>
  <c r="M50" i="14"/>
  <c r="N50" i="14" s="1"/>
  <c r="M49" i="14"/>
  <c r="N49" i="14" s="1"/>
  <c r="M48" i="14"/>
  <c r="N48" i="14" s="1"/>
  <c r="M47" i="14"/>
  <c r="N47" i="14" s="1"/>
  <c r="M46" i="14"/>
  <c r="N46" i="14" s="1"/>
  <c r="M45" i="14"/>
  <c r="N45" i="14" s="1"/>
  <c r="M44" i="14"/>
  <c r="N44" i="14" s="1"/>
  <c r="M43" i="14"/>
  <c r="N43" i="14" s="1"/>
  <c r="M42" i="14"/>
  <c r="N42" i="14" s="1"/>
  <c r="M41" i="14"/>
  <c r="N41" i="14" s="1"/>
  <c r="M40" i="14"/>
  <c r="N40" i="14" s="1"/>
  <c r="M39" i="14"/>
  <c r="N39" i="14" s="1"/>
  <c r="M38" i="14"/>
  <c r="N38" i="14" s="1"/>
  <c r="M37" i="14"/>
  <c r="N37" i="14" s="1"/>
  <c r="M36" i="14"/>
  <c r="N36" i="14" s="1"/>
  <c r="M35" i="14"/>
  <c r="N35" i="14" s="1"/>
  <c r="M34" i="14"/>
  <c r="N34" i="14" s="1"/>
  <c r="M33" i="14"/>
  <c r="N33" i="14" s="1"/>
  <c r="M32" i="14"/>
  <c r="N32" i="14" s="1"/>
  <c r="M31" i="14"/>
  <c r="N31" i="14" s="1"/>
  <c r="M30" i="14"/>
  <c r="N30" i="14" s="1"/>
  <c r="M29" i="14"/>
  <c r="N29" i="14" s="1"/>
  <c r="M28" i="14"/>
  <c r="N28" i="14" s="1"/>
  <c r="M27" i="14"/>
  <c r="N27" i="14" s="1"/>
  <c r="M26" i="14"/>
  <c r="N26" i="14" s="1"/>
  <c r="M25" i="14"/>
  <c r="N25" i="14" s="1"/>
  <c r="M24" i="14"/>
  <c r="N24" i="14" s="1"/>
  <c r="M56" i="30"/>
  <c r="N56" i="30" s="1"/>
  <c r="M55" i="30"/>
  <c r="N55" i="30" s="1"/>
  <c r="M54" i="30"/>
  <c r="N54" i="30" s="1"/>
  <c r="M53" i="30"/>
  <c r="N53" i="30" s="1"/>
  <c r="M52" i="30"/>
  <c r="N52" i="30" s="1"/>
  <c r="M51" i="30"/>
  <c r="N51" i="30" s="1"/>
  <c r="M50" i="30"/>
  <c r="N50" i="30" s="1"/>
  <c r="M49" i="30"/>
  <c r="N49" i="30" s="1"/>
  <c r="M48" i="30"/>
  <c r="N48" i="30" s="1"/>
  <c r="M47" i="30"/>
  <c r="N47" i="30" s="1"/>
  <c r="M46" i="30"/>
  <c r="N46" i="30" s="1"/>
  <c r="M45" i="30"/>
  <c r="N45" i="30" s="1"/>
  <c r="M44" i="30"/>
  <c r="N44" i="30" s="1"/>
  <c r="M43" i="30"/>
  <c r="N43" i="30" s="1"/>
  <c r="M42" i="30"/>
  <c r="N42" i="30" s="1"/>
  <c r="M41" i="30"/>
  <c r="N41" i="30" s="1"/>
  <c r="M40" i="30"/>
  <c r="N40" i="30" s="1"/>
  <c r="M39" i="30"/>
  <c r="N39" i="30" s="1"/>
  <c r="M38" i="30"/>
  <c r="N38" i="30" s="1"/>
  <c r="M37" i="30"/>
  <c r="N37" i="30" s="1"/>
  <c r="M36" i="30"/>
  <c r="N36" i="30" s="1"/>
  <c r="M35" i="30"/>
  <c r="N35" i="30" s="1"/>
  <c r="M34" i="30"/>
  <c r="N34" i="30" s="1"/>
  <c r="M33" i="30"/>
  <c r="N33" i="30" s="1"/>
  <c r="M32" i="30"/>
  <c r="N32" i="30" s="1"/>
  <c r="M31" i="30"/>
  <c r="N31" i="30" s="1"/>
  <c r="M30" i="30"/>
  <c r="N30" i="30" s="1"/>
  <c r="M29" i="30"/>
  <c r="N29" i="30" s="1"/>
  <c r="M28" i="30"/>
  <c r="N28" i="30" s="1"/>
  <c r="M27" i="30"/>
  <c r="N27" i="30" s="1"/>
  <c r="M26" i="30"/>
  <c r="N26" i="30" s="1"/>
  <c r="M25" i="30"/>
  <c r="N25" i="30" s="1"/>
  <c r="M24" i="30"/>
  <c r="N24" i="30" s="1"/>
  <c r="M56" i="16"/>
  <c r="N56" i="16" s="1"/>
  <c r="M55" i="16"/>
  <c r="N55" i="16" s="1"/>
  <c r="M54" i="16"/>
  <c r="N54" i="16" s="1"/>
  <c r="M53" i="16"/>
  <c r="N53" i="16" s="1"/>
  <c r="M52" i="16"/>
  <c r="N52" i="16" s="1"/>
  <c r="M51" i="16"/>
  <c r="N51" i="16" s="1"/>
  <c r="M50" i="16"/>
  <c r="N50" i="16" s="1"/>
  <c r="M49" i="16"/>
  <c r="N49" i="16" s="1"/>
  <c r="M48" i="16"/>
  <c r="N48" i="16" s="1"/>
  <c r="M47" i="16"/>
  <c r="N47" i="16" s="1"/>
  <c r="M46" i="16"/>
  <c r="N46" i="16" s="1"/>
  <c r="M45" i="16"/>
  <c r="N45" i="16" s="1"/>
  <c r="M44" i="16"/>
  <c r="N44" i="16" s="1"/>
  <c r="M43" i="16"/>
  <c r="N43" i="16" s="1"/>
  <c r="M42" i="16"/>
  <c r="N42" i="16" s="1"/>
  <c r="M41" i="16"/>
  <c r="N41" i="16" s="1"/>
  <c r="M40" i="16"/>
  <c r="N40" i="16" s="1"/>
  <c r="M39" i="16"/>
  <c r="N39" i="16" s="1"/>
  <c r="M38" i="16"/>
  <c r="N38" i="16" s="1"/>
  <c r="M37" i="16"/>
  <c r="N37" i="16" s="1"/>
  <c r="M36" i="16"/>
  <c r="N36" i="16" s="1"/>
  <c r="M35" i="16"/>
  <c r="N35" i="16" s="1"/>
  <c r="M34" i="16"/>
  <c r="N34" i="16" s="1"/>
  <c r="M33" i="16"/>
  <c r="N33" i="16" s="1"/>
  <c r="M32" i="16"/>
  <c r="N32" i="16" s="1"/>
  <c r="M31" i="16"/>
  <c r="N31" i="16" s="1"/>
  <c r="M30" i="16"/>
  <c r="N30" i="16" s="1"/>
  <c r="M29" i="16"/>
  <c r="N29" i="16" s="1"/>
  <c r="M28" i="16"/>
  <c r="N28" i="16" s="1"/>
  <c r="M27" i="16"/>
  <c r="N27" i="16" s="1"/>
  <c r="M26" i="16"/>
  <c r="N26" i="16" s="1"/>
  <c r="M25" i="16"/>
  <c r="N25" i="16" s="1"/>
  <c r="M24" i="16"/>
  <c r="N24" i="16" s="1"/>
  <c r="M56" i="17"/>
  <c r="N56" i="17" s="1"/>
  <c r="M55" i="17"/>
  <c r="N55" i="17" s="1"/>
  <c r="M54" i="17"/>
  <c r="N54" i="17" s="1"/>
  <c r="M53" i="17"/>
  <c r="N53" i="17" s="1"/>
  <c r="M52" i="17"/>
  <c r="N52" i="17" s="1"/>
  <c r="M51" i="17"/>
  <c r="N51" i="17" s="1"/>
  <c r="M50" i="17"/>
  <c r="N50" i="17" s="1"/>
  <c r="M49" i="17"/>
  <c r="N49" i="17" s="1"/>
  <c r="M48" i="17"/>
  <c r="N48" i="17" s="1"/>
  <c r="M47" i="17"/>
  <c r="N47" i="17" s="1"/>
  <c r="M46" i="17"/>
  <c r="N46" i="17" s="1"/>
  <c r="M45" i="17"/>
  <c r="N45" i="17" s="1"/>
  <c r="M44" i="17"/>
  <c r="N44" i="17" s="1"/>
  <c r="M43" i="17"/>
  <c r="N43" i="17" s="1"/>
  <c r="M42" i="17"/>
  <c r="N42" i="17" s="1"/>
  <c r="M41" i="17"/>
  <c r="N41" i="17" s="1"/>
  <c r="M40" i="17"/>
  <c r="N40" i="17" s="1"/>
  <c r="M39" i="17"/>
  <c r="N39" i="17" s="1"/>
  <c r="M38" i="17"/>
  <c r="N38" i="17" s="1"/>
  <c r="M37" i="17"/>
  <c r="N37" i="17" s="1"/>
  <c r="M36" i="17"/>
  <c r="N36" i="17" s="1"/>
  <c r="M35" i="17"/>
  <c r="N35" i="17" s="1"/>
  <c r="M34" i="17"/>
  <c r="N34" i="17" s="1"/>
  <c r="M33" i="17"/>
  <c r="N33" i="17" s="1"/>
  <c r="M32" i="17"/>
  <c r="N32" i="17" s="1"/>
  <c r="M31" i="17"/>
  <c r="N31" i="17" s="1"/>
  <c r="M30" i="17"/>
  <c r="N30" i="17" s="1"/>
  <c r="M29" i="17"/>
  <c r="N29" i="17" s="1"/>
  <c r="M28" i="17"/>
  <c r="N28" i="17" s="1"/>
  <c r="M27" i="17"/>
  <c r="N27" i="17" s="1"/>
  <c r="M26" i="17"/>
  <c r="N26" i="17" s="1"/>
  <c r="M25" i="17"/>
  <c r="N25" i="17" s="1"/>
  <c r="M24" i="17"/>
  <c r="N24" i="17" s="1"/>
  <c r="M56" i="12"/>
  <c r="N56" i="12" s="1"/>
  <c r="M55" i="12"/>
  <c r="N55" i="12" s="1"/>
  <c r="M54" i="12"/>
  <c r="N54" i="12" s="1"/>
  <c r="M53" i="12"/>
  <c r="N53" i="12" s="1"/>
  <c r="M52" i="12"/>
  <c r="N52" i="12" s="1"/>
  <c r="M51" i="12"/>
  <c r="N51" i="12" s="1"/>
  <c r="M50" i="12"/>
  <c r="N50" i="12" s="1"/>
  <c r="M49" i="12"/>
  <c r="N49" i="12" s="1"/>
  <c r="M48" i="12"/>
  <c r="N48" i="12" s="1"/>
  <c r="M47" i="12"/>
  <c r="N47" i="12" s="1"/>
  <c r="M46" i="12"/>
  <c r="N46" i="12" s="1"/>
  <c r="M45" i="12"/>
  <c r="N45" i="12" s="1"/>
  <c r="M44" i="12"/>
  <c r="N44" i="12" s="1"/>
  <c r="M43" i="12"/>
  <c r="N43" i="12" s="1"/>
  <c r="M42" i="12"/>
  <c r="N42" i="12" s="1"/>
  <c r="M41" i="12"/>
  <c r="N41" i="12" s="1"/>
  <c r="M40" i="12"/>
  <c r="N40" i="12" s="1"/>
  <c r="M39" i="12"/>
  <c r="N39" i="12" s="1"/>
  <c r="M38" i="12"/>
  <c r="N38" i="12" s="1"/>
  <c r="M37" i="12"/>
  <c r="N37" i="12" s="1"/>
  <c r="M36" i="12"/>
  <c r="N36" i="12" s="1"/>
  <c r="M35" i="12"/>
  <c r="N35" i="12" s="1"/>
  <c r="M34" i="12"/>
  <c r="N34" i="12" s="1"/>
  <c r="M33" i="12"/>
  <c r="N33" i="12" s="1"/>
  <c r="M32" i="12"/>
  <c r="N32" i="12" s="1"/>
  <c r="M31" i="12"/>
  <c r="N31" i="12" s="1"/>
  <c r="M30" i="12"/>
  <c r="N30" i="12" s="1"/>
  <c r="M29" i="12"/>
  <c r="N29" i="12" s="1"/>
  <c r="M28" i="12"/>
  <c r="N28" i="12" s="1"/>
  <c r="M27" i="12"/>
  <c r="N27" i="12" s="1"/>
  <c r="M26" i="12"/>
  <c r="N26" i="12" s="1"/>
  <c r="M25" i="12"/>
  <c r="N25" i="12" s="1"/>
  <c r="M24" i="12"/>
  <c r="N24" i="12" s="1"/>
  <c r="M56" i="11"/>
  <c r="N56" i="11" s="1"/>
  <c r="M55" i="11"/>
  <c r="N55" i="11" s="1"/>
  <c r="M54" i="11"/>
  <c r="N54" i="11" s="1"/>
  <c r="M53" i="11"/>
  <c r="N53" i="11" s="1"/>
  <c r="M52" i="11"/>
  <c r="N52" i="11" s="1"/>
  <c r="M51" i="11"/>
  <c r="N51" i="11" s="1"/>
  <c r="M50" i="11"/>
  <c r="N50" i="11" s="1"/>
  <c r="M49" i="11"/>
  <c r="N49" i="11" s="1"/>
  <c r="M48" i="11"/>
  <c r="N48" i="11" s="1"/>
  <c r="M47" i="11"/>
  <c r="N47" i="11" s="1"/>
  <c r="M46" i="11"/>
  <c r="N46" i="11" s="1"/>
  <c r="M45" i="11"/>
  <c r="N45" i="11" s="1"/>
  <c r="M44" i="11"/>
  <c r="N44" i="11" s="1"/>
  <c r="M43" i="11"/>
  <c r="N43" i="11" s="1"/>
  <c r="M42" i="11"/>
  <c r="N42" i="11" s="1"/>
  <c r="M41" i="11"/>
  <c r="N41" i="11" s="1"/>
  <c r="M40" i="11"/>
  <c r="N40" i="11" s="1"/>
  <c r="M39" i="11"/>
  <c r="N39" i="11" s="1"/>
  <c r="M38" i="11"/>
  <c r="N38" i="11" s="1"/>
  <c r="M37" i="11"/>
  <c r="N37" i="11" s="1"/>
  <c r="M36" i="11"/>
  <c r="N36" i="11" s="1"/>
  <c r="M35" i="11"/>
  <c r="N35" i="11" s="1"/>
  <c r="M34" i="11"/>
  <c r="N34" i="11" s="1"/>
  <c r="M33" i="11"/>
  <c r="N33" i="11" s="1"/>
  <c r="M32" i="11"/>
  <c r="N32" i="11" s="1"/>
  <c r="M31" i="11"/>
  <c r="N31" i="11" s="1"/>
  <c r="M30" i="11"/>
  <c r="N30" i="11" s="1"/>
  <c r="M29" i="11"/>
  <c r="N29" i="11" s="1"/>
  <c r="M28" i="11"/>
  <c r="N28" i="11" s="1"/>
  <c r="M27" i="11"/>
  <c r="N27" i="11" s="1"/>
  <c r="M26" i="11"/>
  <c r="N26" i="11" s="1"/>
  <c r="M25" i="11"/>
  <c r="N25" i="11" s="1"/>
  <c r="M24" i="11"/>
  <c r="N24" i="11" s="1"/>
  <c r="M56" i="10"/>
  <c r="N56" i="10" s="1"/>
  <c r="M55" i="10"/>
  <c r="N55" i="10" s="1"/>
  <c r="M54" i="10"/>
  <c r="N54" i="10" s="1"/>
  <c r="M53" i="10"/>
  <c r="N53" i="10" s="1"/>
  <c r="M52" i="10"/>
  <c r="N52" i="10" s="1"/>
  <c r="M51" i="10"/>
  <c r="N51" i="10" s="1"/>
  <c r="M50" i="10"/>
  <c r="N50" i="10" s="1"/>
  <c r="M49" i="10"/>
  <c r="N49" i="10" s="1"/>
  <c r="M48" i="10"/>
  <c r="N48" i="10" s="1"/>
  <c r="M47" i="10"/>
  <c r="N47" i="10" s="1"/>
  <c r="M46" i="10"/>
  <c r="N46" i="10" s="1"/>
  <c r="M45" i="10"/>
  <c r="N45" i="10" s="1"/>
  <c r="M44" i="10"/>
  <c r="N44" i="10" s="1"/>
  <c r="M43" i="10"/>
  <c r="N43" i="10" s="1"/>
  <c r="M42" i="10"/>
  <c r="N42" i="10" s="1"/>
  <c r="M41" i="10"/>
  <c r="N41" i="10" s="1"/>
  <c r="M40" i="10"/>
  <c r="N40" i="10" s="1"/>
  <c r="M39" i="10"/>
  <c r="N39" i="10" s="1"/>
  <c r="M38" i="10"/>
  <c r="N38" i="10" s="1"/>
  <c r="M37" i="10"/>
  <c r="N37" i="10" s="1"/>
  <c r="M36" i="10"/>
  <c r="N36" i="10" s="1"/>
  <c r="M35" i="10"/>
  <c r="N35" i="10" s="1"/>
  <c r="M34" i="10"/>
  <c r="N34" i="10" s="1"/>
  <c r="M33" i="10"/>
  <c r="N33" i="10" s="1"/>
  <c r="M32" i="10"/>
  <c r="N32" i="10" s="1"/>
  <c r="M31" i="10"/>
  <c r="N31" i="10" s="1"/>
  <c r="M30" i="10"/>
  <c r="N30" i="10" s="1"/>
  <c r="M29" i="10"/>
  <c r="N29" i="10" s="1"/>
  <c r="M28" i="10"/>
  <c r="N28" i="10" s="1"/>
  <c r="M27" i="10"/>
  <c r="N27" i="10" s="1"/>
  <c r="M26" i="10"/>
  <c r="N26" i="10" s="1"/>
  <c r="M25" i="10"/>
  <c r="N25" i="10" s="1"/>
  <c r="M24" i="10"/>
  <c r="N24" i="10" s="1"/>
  <c r="M56" i="9"/>
  <c r="N56" i="9" s="1"/>
  <c r="M55" i="9"/>
  <c r="N55" i="9" s="1"/>
  <c r="M54" i="9"/>
  <c r="N54" i="9" s="1"/>
  <c r="M53" i="9"/>
  <c r="N53" i="9" s="1"/>
  <c r="M52" i="9"/>
  <c r="N52" i="9" s="1"/>
  <c r="M51" i="9"/>
  <c r="N51" i="9" s="1"/>
  <c r="M50" i="9"/>
  <c r="N50" i="9" s="1"/>
  <c r="M49" i="9"/>
  <c r="N49" i="9" s="1"/>
  <c r="M48" i="9"/>
  <c r="N48" i="9" s="1"/>
  <c r="M47" i="9"/>
  <c r="N47" i="9" s="1"/>
  <c r="M46" i="9"/>
  <c r="N46" i="9" s="1"/>
  <c r="M45" i="9"/>
  <c r="N45" i="9" s="1"/>
  <c r="M44" i="9"/>
  <c r="N44" i="9" s="1"/>
  <c r="M43" i="9"/>
  <c r="N43" i="9" s="1"/>
  <c r="M42" i="9"/>
  <c r="N42" i="9" s="1"/>
  <c r="M41" i="9"/>
  <c r="N41" i="9" s="1"/>
  <c r="M40" i="9"/>
  <c r="N40" i="9" s="1"/>
  <c r="M39" i="9"/>
  <c r="N39" i="9" s="1"/>
  <c r="M38" i="9"/>
  <c r="N38" i="9" s="1"/>
  <c r="M37" i="9"/>
  <c r="N37" i="9" s="1"/>
  <c r="M36" i="9"/>
  <c r="N36" i="9" s="1"/>
  <c r="M35" i="9"/>
  <c r="N35" i="9" s="1"/>
  <c r="M34" i="9"/>
  <c r="N34" i="9" s="1"/>
  <c r="M33" i="9"/>
  <c r="N33" i="9" s="1"/>
  <c r="M32" i="9"/>
  <c r="N32" i="9" s="1"/>
  <c r="M31" i="9"/>
  <c r="N31" i="9" s="1"/>
  <c r="M30" i="9"/>
  <c r="N30" i="9" s="1"/>
  <c r="M29" i="9"/>
  <c r="N29" i="9" s="1"/>
  <c r="M28" i="9"/>
  <c r="N28" i="9" s="1"/>
  <c r="M27" i="9"/>
  <c r="N27" i="9" s="1"/>
  <c r="M26" i="9"/>
  <c r="N26" i="9" s="1"/>
  <c r="M25" i="9"/>
  <c r="N25" i="9" s="1"/>
  <c r="M24" i="9"/>
  <c r="N24" i="9" s="1"/>
  <c r="M56" i="8"/>
  <c r="N56" i="8" s="1"/>
  <c r="M55" i="8"/>
  <c r="N55" i="8" s="1"/>
  <c r="M54" i="8"/>
  <c r="N54" i="8" s="1"/>
  <c r="M53" i="8"/>
  <c r="N53" i="8" s="1"/>
  <c r="M52" i="8"/>
  <c r="N52" i="8" s="1"/>
  <c r="M51" i="8"/>
  <c r="N51" i="8" s="1"/>
  <c r="M50" i="8"/>
  <c r="N50" i="8" s="1"/>
  <c r="M49" i="8"/>
  <c r="N49" i="8" s="1"/>
  <c r="M48" i="8"/>
  <c r="N48" i="8" s="1"/>
  <c r="M47" i="8"/>
  <c r="N47" i="8" s="1"/>
  <c r="M46" i="8"/>
  <c r="N46" i="8" s="1"/>
  <c r="M45" i="8"/>
  <c r="N45" i="8" s="1"/>
  <c r="M44" i="8"/>
  <c r="N44" i="8" s="1"/>
  <c r="M43" i="8"/>
  <c r="N43" i="8" s="1"/>
  <c r="M42" i="8"/>
  <c r="N42" i="8" s="1"/>
  <c r="M41" i="8"/>
  <c r="N41" i="8" s="1"/>
  <c r="M40" i="8"/>
  <c r="N40" i="8" s="1"/>
  <c r="M39" i="8"/>
  <c r="N39" i="8" s="1"/>
  <c r="M38" i="8"/>
  <c r="N38" i="8" s="1"/>
  <c r="M37" i="8"/>
  <c r="N37" i="8" s="1"/>
  <c r="M36" i="8"/>
  <c r="N36" i="8" s="1"/>
  <c r="M35" i="8"/>
  <c r="N35" i="8" s="1"/>
  <c r="M34" i="8"/>
  <c r="N34" i="8" s="1"/>
  <c r="M33" i="8"/>
  <c r="N33" i="8" s="1"/>
  <c r="M32" i="8"/>
  <c r="N32" i="8" s="1"/>
  <c r="M31" i="8"/>
  <c r="N31" i="8" s="1"/>
  <c r="M30" i="8"/>
  <c r="N30" i="8" s="1"/>
  <c r="M29" i="8"/>
  <c r="N29" i="8" s="1"/>
  <c r="M28" i="8"/>
  <c r="N28" i="8" s="1"/>
  <c r="M27" i="8"/>
  <c r="N27" i="8" s="1"/>
  <c r="M26" i="8"/>
  <c r="N26" i="8" s="1"/>
  <c r="M25" i="8"/>
  <c r="N25" i="8" s="1"/>
  <c r="M24" i="8"/>
  <c r="N24" i="8" s="1"/>
  <c r="M56" i="7"/>
  <c r="N56" i="7" s="1"/>
  <c r="M55" i="7"/>
  <c r="N55" i="7" s="1"/>
  <c r="M54" i="7"/>
  <c r="N54" i="7" s="1"/>
  <c r="M53" i="7"/>
  <c r="N53" i="7" s="1"/>
  <c r="M52" i="7"/>
  <c r="N52" i="7" s="1"/>
  <c r="M51" i="7"/>
  <c r="N51" i="7" s="1"/>
  <c r="M50" i="7"/>
  <c r="N50" i="7" s="1"/>
  <c r="M49" i="7"/>
  <c r="N49" i="7" s="1"/>
  <c r="M48" i="7"/>
  <c r="N48" i="7" s="1"/>
  <c r="M47" i="7"/>
  <c r="N47" i="7" s="1"/>
  <c r="M46" i="7"/>
  <c r="N46" i="7" s="1"/>
  <c r="M45" i="7"/>
  <c r="N45" i="7" s="1"/>
  <c r="M44" i="7"/>
  <c r="N44" i="7" s="1"/>
  <c r="M43" i="7"/>
  <c r="N43" i="7" s="1"/>
  <c r="M42" i="7"/>
  <c r="N42" i="7" s="1"/>
  <c r="M41" i="7"/>
  <c r="N41" i="7" s="1"/>
  <c r="M40" i="7"/>
  <c r="N40" i="7" s="1"/>
  <c r="M39" i="7"/>
  <c r="N39" i="7" s="1"/>
  <c r="M38" i="7"/>
  <c r="N38" i="7" s="1"/>
  <c r="M37" i="7"/>
  <c r="N37" i="7" s="1"/>
  <c r="M36" i="7"/>
  <c r="N36" i="7" s="1"/>
  <c r="M35" i="7"/>
  <c r="N35" i="7" s="1"/>
  <c r="M34" i="7"/>
  <c r="N34" i="7" s="1"/>
  <c r="M33" i="7"/>
  <c r="N33" i="7" s="1"/>
  <c r="M32" i="7"/>
  <c r="N32" i="7" s="1"/>
  <c r="M31" i="7"/>
  <c r="N31" i="7" s="1"/>
  <c r="M30" i="7"/>
  <c r="N30" i="7" s="1"/>
  <c r="M29" i="7"/>
  <c r="N29" i="7" s="1"/>
  <c r="M28" i="7"/>
  <c r="N28" i="7" s="1"/>
  <c r="M27" i="7"/>
  <c r="N27" i="7" s="1"/>
  <c r="M26" i="7"/>
  <c r="N26" i="7" s="1"/>
  <c r="M25" i="7"/>
  <c r="N25" i="7" s="1"/>
  <c r="M24" i="7"/>
  <c r="N24" i="7" s="1"/>
  <c r="M56" i="29"/>
  <c r="N56" i="29" s="1"/>
  <c r="M55" i="29"/>
  <c r="N55" i="29" s="1"/>
  <c r="M54" i="29"/>
  <c r="N54" i="29" s="1"/>
  <c r="M53" i="29"/>
  <c r="N53" i="29" s="1"/>
  <c r="M52" i="29"/>
  <c r="N52" i="29" s="1"/>
  <c r="M51" i="29"/>
  <c r="N51" i="29" s="1"/>
  <c r="M50" i="29"/>
  <c r="N50" i="29" s="1"/>
  <c r="M49" i="29"/>
  <c r="N49" i="29" s="1"/>
  <c r="M48" i="29"/>
  <c r="N48" i="29" s="1"/>
  <c r="M47" i="29"/>
  <c r="N47" i="29" s="1"/>
  <c r="M46" i="29"/>
  <c r="N46" i="29" s="1"/>
  <c r="M45" i="29"/>
  <c r="N45" i="29" s="1"/>
  <c r="M44" i="29"/>
  <c r="N44" i="29" s="1"/>
  <c r="M43" i="29"/>
  <c r="N43" i="29" s="1"/>
  <c r="M42" i="29"/>
  <c r="N42" i="29" s="1"/>
  <c r="M41" i="29"/>
  <c r="N41" i="29" s="1"/>
  <c r="M40" i="29"/>
  <c r="N40" i="29" s="1"/>
  <c r="M39" i="29"/>
  <c r="N39" i="29" s="1"/>
  <c r="M38" i="29"/>
  <c r="N38" i="29" s="1"/>
  <c r="M37" i="29"/>
  <c r="N37" i="29" s="1"/>
  <c r="M36" i="29"/>
  <c r="N36" i="29" s="1"/>
  <c r="M35" i="29"/>
  <c r="N35" i="29" s="1"/>
  <c r="M34" i="29"/>
  <c r="N34" i="29" s="1"/>
  <c r="M33" i="29"/>
  <c r="N33" i="29" s="1"/>
  <c r="M32" i="29"/>
  <c r="N32" i="29" s="1"/>
  <c r="M31" i="29"/>
  <c r="N31" i="29" s="1"/>
  <c r="M30" i="29"/>
  <c r="N30" i="29" s="1"/>
  <c r="M29" i="29"/>
  <c r="N29" i="29" s="1"/>
  <c r="M28" i="29"/>
  <c r="N28" i="29" s="1"/>
  <c r="M27" i="29"/>
  <c r="N27" i="29" s="1"/>
  <c r="M26" i="29"/>
  <c r="N26" i="29" s="1"/>
  <c r="M25" i="29"/>
  <c r="N25" i="29" s="1"/>
  <c r="M24" i="29"/>
  <c r="N24" i="29" s="1"/>
  <c r="M56" i="26"/>
  <c r="N56" i="26" s="1"/>
  <c r="M55" i="26"/>
  <c r="N55" i="26" s="1"/>
  <c r="M54" i="26"/>
  <c r="N54" i="26" s="1"/>
  <c r="M53" i="26"/>
  <c r="N53" i="26" s="1"/>
  <c r="M52" i="26"/>
  <c r="N52" i="26" s="1"/>
  <c r="M51" i="26"/>
  <c r="N51" i="26" s="1"/>
  <c r="M50" i="26"/>
  <c r="N50" i="26" s="1"/>
  <c r="M49" i="26"/>
  <c r="N49" i="26" s="1"/>
  <c r="M48" i="26"/>
  <c r="N48" i="26" s="1"/>
  <c r="M47" i="26"/>
  <c r="N47" i="26" s="1"/>
  <c r="M46" i="26"/>
  <c r="N46" i="26" s="1"/>
  <c r="M45" i="26"/>
  <c r="N45" i="26" s="1"/>
  <c r="M44" i="26"/>
  <c r="N44" i="26" s="1"/>
  <c r="M43" i="26"/>
  <c r="N43" i="26" s="1"/>
  <c r="M42" i="26"/>
  <c r="N42" i="26" s="1"/>
  <c r="M41" i="26"/>
  <c r="N41" i="26" s="1"/>
  <c r="M40" i="26"/>
  <c r="N40" i="26" s="1"/>
  <c r="M39" i="26"/>
  <c r="N39" i="26" s="1"/>
  <c r="M38" i="26"/>
  <c r="N38" i="26" s="1"/>
  <c r="M37" i="26"/>
  <c r="N37" i="26" s="1"/>
  <c r="M36" i="26"/>
  <c r="N36" i="26" s="1"/>
  <c r="M35" i="26"/>
  <c r="N35" i="26" s="1"/>
  <c r="M34" i="26"/>
  <c r="N34" i="26" s="1"/>
  <c r="M33" i="26"/>
  <c r="N33" i="26" s="1"/>
  <c r="M32" i="26"/>
  <c r="N32" i="26" s="1"/>
  <c r="M31" i="26"/>
  <c r="N31" i="26" s="1"/>
  <c r="M30" i="26"/>
  <c r="N30" i="26" s="1"/>
  <c r="M29" i="26"/>
  <c r="N29" i="26" s="1"/>
  <c r="M28" i="26"/>
  <c r="N28" i="26" s="1"/>
  <c r="M27" i="26"/>
  <c r="N27" i="26" s="1"/>
  <c r="M26" i="26"/>
  <c r="N26" i="26" s="1"/>
  <c r="M25" i="26"/>
  <c r="N25" i="26" s="1"/>
  <c r="M24" i="26"/>
  <c r="N24" i="26" s="1"/>
  <c r="M56" i="38"/>
  <c r="N56" i="38" s="1"/>
  <c r="M55" i="38"/>
  <c r="N55" i="38" s="1"/>
  <c r="M54" i="38"/>
  <c r="N54" i="38" s="1"/>
  <c r="M53" i="38"/>
  <c r="N53" i="38" s="1"/>
  <c r="M52" i="38"/>
  <c r="N52" i="38" s="1"/>
  <c r="M51" i="38"/>
  <c r="N51" i="38" s="1"/>
  <c r="M50" i="38"/>
  <c r="N50" i="38" s="1"/>
  <c r="M49" i="38"/>
  <c r="N49" i="38" s="1"/>
  <c r="M48" i="38"/>
  <c r="N48" i="38" s="1"/>
  <c r="M47" i="38"/>
  <c r="N47" i="38" s="1"/>
  <c r="M46" i="38"/>
  <c r="N46" i="38" s="1"/>
  <c r="M45" i="38"/>
  <c r="N45" i="38" s="1"/>
  <c r="M44" i="38"/>
  <c r="N44" i="38" s="1"/>
  <c r="M43" i="38"/>
  <c r="N43" i="38" s="1"/>
  <c r="M42" i="38"/>
  <c r="N42" i="38" s="1"/>
  <c r="M41" i="38"/>
  <c r="N41" i="38" s="1"/>
  <c r="M40" i="38"/>
  <c r="N40" i="38" s="1"/>
  <c r="M39" i="38"/>
  <c r="N39" i="38" s="1"/>
  <c r="M38" i="38"/>
  <c r="N38" i="38" s="1"/>
  <c r="M37" i="38"/>
  <c r="N37" i="38" s="1"/>
  <c r="M36" i="38"/>
  <c r="N36" i="38" s="1"/>
  <c r="M35" i="38"/>
  <c r="N35" i="38" s="1"/>
  <c r="M34" i="38"/>
  <c r="N34" i="38" s="1"/>
  <c r="M33" i="38"/>
  <c r="N33" i="38" s="1"/>
  <c r="M32" i="38"/>
  <c r="N32" i="38" s="1"/>
  <c r="M31" i="38"/>
  <c r="N31" i="38" s="1"/>
  <c r="M30" i="38"/>
  <c r="N30" i="38" s="1"/>
  <c r="M29" i="38"/>
  <c r="N29" i="38" s="1"/>
  <c r="M28" i="38"/>
  <c r="N28" i="38" s="1"/>
  <c r="M27" i="38"/>
  <c r="N27" i="38" s="1"/>
  <c r="M26" i="38"/>
  <c r="N26" i="38" s="1"/>
  <c r="M25" i="38"/>
  <c r="N25" i="38" s="1"/>
  <c r="M24" i="38"/>
  <c r="N24" i="38" s="1"/>
  <c r="M56" i="35"/>
  <c r="N56" i="35" s="1"/>
  <c r="M55" i="35"/>
  <c r="N55" i="35" s="1"/>
  <c r="M54" i="35"/>
  <c r="N54" i="35" s="1"/>
  <c r="M53" i="35"/>
  <c r="N53" i="35" s="1"/>
  <c r="M52" i="35"/>
  <c r="N52" i="35" s="1"/>
  <c r="M51" i="35"/>
  <c r="N51" i="35" s="1"/>
  <c r="M50" i="35"/>
  <c r="N50" i="35" s="1"/>
  <c r="M49" i="35"/>
  <c r="N49" i="35" s="1"/>
  <c r="M48" i="35"/>
  <c r="N48" i="35" s="1"/>
  <c r="M47" i="35"/>
  <c r="N47" i="35" s="1"/>
  <c r="M46" i="35"/>
  <c r="N46" i="35" s="1"/>
  <c r="M45" i="35"/>
  <c r="N45" i="35" s="1"/>
  <c r="M44" i="35"/>
  <c r="N44" i="35" s="1"/>
  <c r="M43" i="35"/>
  <c r="N43" i="35" s="1"/>
  <c r="M42" i="35"/>
  <c r="N42" i="35" s="1"/>
  <c r="M41" i="35"/>
  <c r="N41" i="35" s="1"/>
  <c r="M40" i="35"/>
  <c r="N40" i="35" s="1"/>
  <c r="M39" i="35"/>
  <c r="N39" i="35" s="1"/>
  <c r="M38" i="35"/>
  <c r="N38" i="35" s="1"/>
  <c r="M37" i="35"/>
  <c r="N37" i="35" s="1"/>
  <c r="M36" i="35"/>
  <c r="N36" i="35" s="1"/>
  <c r="M35" i="35"/>
  <c r="N35" i="35" s="1"/>
  <c r="M34" i="35"/>
  <c r="N34" i="35" s="1"/>
  <c r="M33" i="35"/>
  <c r="N33" i="35" s="1"/>
  <c r="M32" i="35"/>
  <c r="N32" i="35" s="1"/>
  <c r="M31" i="35"/>
  <c r="N31" i="35" s="1"/>
  <c r="M30" i="35"/>
  <c r="N30" i="35" s="1"/>
  <c r="M29" i="35"/>
  <c r="N29" i="35" s="1"/>
  <c r="M28" i="35"/>
  <c r="N28" i="35" s="1"/>
  <c r="M27" i="35"/>
  <c r="N27" i="35" s="1"/>
  <c r="M26" i="35"/>
  <c r="N26" i="35" s="1"/>
  <c r="M25" i="35"/>
  <c r="N25" i="35" s="1"/>
  <c r="M24" i="35"/>
  <c r="N24" i="35" s="1"/>
  <c r="M56" i="23"/>
  <c r="N56" i="23" s="1"/>
  <c r="M55" i="23"/>
  <c r="N55" i="23" s="1"/>
  <c r="M54" i="23"/>
  <c r="N54" i="23" s="1"/>
  <c r="M53" i="23"/>
  <c r="N53" i="23" s="1"/>
  <c r="M52" i="23"/>
  <c r="N52" i="23" s="1"/>
  <c r="M51" i="23"/>
  <c r="N51" i="23" s="1"/>
  <c r="M50" i="23"/>
  <c r="N50" i="23" s="1"/>
  <c r="M49" i="23"/>
  <c r="N49" i="23" s="1"/>
  <c r="M48" i="23"/>
  <c r="N48" i="23" s="1"/>
  <c r="M47" i="23"/>
  <c r="N47" i="23" s="1"/>
  <c r="M46" i="23"/>
  <c r="N46" i="23" s="1"/>
  <c r="M45" i="23"/>
  <c r="N45" i="23" s="1"/>
  <c r="M44" i="23"/>
  <c r="N44" i="23" s="1"/>
  <c r="M43" i="23"/>
  <c r="N43" i="23" s="1"/>
  <c r="M42" i="23"/>
  <c r="N42" i="23" s="1"/>
  <c r="M41" i="23"/>
  <c r="N41" i="23" s="1"/>
  <c r="M40" i="23"/>
  <c r="N40" i="23" s="1"/>
  <c r="M39" i="23"/>
  <c r="N39" i="23" s="1"/>
  <c r="M38" i="23"/>
  <c r="N38" i="23" s="1"/>
  <c r="M37" i="23"/>
  <c r="N37" i="23" s="1"/>
  <c r="M36" i="23"/>
  <c r="N36" i="23" s="1"/>
  <c r="M35" i="23"/>
  <c r="N35" i="23" s="1"/>
  <c r="M34" i="23"/>
  <c r="N34" i="23" s="1"/>
  <c r="M33" i="23"/>
  <c r="N33" i="23" s="1"/>
  <c r="M32" i="23"/>
  <c r="N32" i="23" s="1"/>
  <c r="M31" i="23"/>
  <c r="N31" i="23" s="1"/>
  <c r="M30" i="23"/>
  <c r="N30" i="23" s="1"/>
  <c r="M29" i="23"/>
  <c r="N29" i="23" s="1"/>
  <c r="M28" i="23"/>
  <c r="N28" i="23" s="1"/>
  <c r="M27" i="23"/>
  <c r="N27" i="23" s="1"/>
  <c r="M26" i="23"/>
  <c r="N26" i="23" s="1"/>
  <c r="M25" i="23"/>
  <c r="N25" i="23" s="1"/>
  <c r="M24" i="23"/>
  <c r="N24" i="23" s="1"/>
  <c r="M56" i="37"/>
  <c r="N56" i="37" s="1"/>
  <c r="M37" i="37"/>
  <c r="E37" i="37"/>
  <c r="E38" i="37"/>
  <c r="M38" i="37" s="1"/>
  <c r="G53" i="30"/>
  <c r="F53" i="30"/>
  <c r="F54" i="30"/>
  <c r="F56" i="30"/>
  <c r="K53" i="30"/>
  <c r="K25" i="30"/>
  <c r="K26" i="30"/>
  <c r="K27" i="30"/>
  <c r="K28" i="30"/>
  <c r="K29" i="30"/>
  <c r="K30" i="30"/>
  <c r="K31" i="30"/>
  <c r="K32" i="30"/>
  <c r="K33" i="30"/>
  <c r="K34" i="30"/>
  <c r="K35" i="30"/>
  <c r="K36" i="30"/>
  <c r="K37" i="30"/>
  <c r="K38" i="30"/>
  <c r="K39" i="30"/>
  <c r="K40" i="30"/>
  <c r="K41" i="30"/>
  <c r="K42" i="30"/>
  <c r="K43" i="30"/>
  <c r="K44" i="30"/>
  <c r="K45" i="30"/>
  <c r="K46" i="30"/>
  <c r="K47" i="30"/>
  <c r="K48" i="30"/>
  <c r="K49" i="30"/>
  <c r="K50" i="30"/>
  <c r="K51" i="30"/>
  <c r="K52" i="30"/>
  <c r="K54" i="30"/>
  <c r="K56" i="30"/>
  <c r="I53" i="30" l="1"/>
  <c r="E56" i="17"/>
  <c r="F54" i="17"/>
  <c r="F53" i="17"/>
  <c r="F52" i="17"/>
  <c r="E54" i="17"/>
  <c r="E53" i="17"/>
  <c r="E52" i="17"/>
  <c r="D62" i="38"/>
  <c r="E34" i="38"/>
  <c r="F34" i="38" s="1"/>
  <c r="E42" i="38"/>
  <c r="F42" i="38" s="1"/>
  <c r="E43" i="38"/>
  <c r="F43" i="38" s="1"/>
  <c r="E53" i="38"/>
  <c r="F53" i="38" s="1"/>
  <c r="E56" i="38"/>
  <c r="F56" i="38" s="1"/>
  <c r="E25" i="38"/>
  <c r="F25" i="38" s="1"/>
  <c r="E26" i="38"/>
  <c r="F26" i="38" s="1"/>
  <c r="E37" i="38"/>
  <c r="F37" i="38" s="1"/>
  <c r="E38" i="38"/>
  <c r="F38" i="38" s="1"/>
  <c r="E46" i="38"/>
  <c r="F46" i="38" s="1"/>
  <c r="E50" i="38"/>
  <c r="F50" i="38" s="1"/>
  <c r="H62" i="35"/>
  <c r="I35" i="35"/>
  <c r="I53" i="35"/>
  <c r="D58" i="35"/>
  <c r="E32" i="35"/>
  <c r="F32" i="35" s="1"/>
  <c r="E41" i="35"/>
  <c r="F41" i="35" s="1"/>
  <c r="E49" i="6"/>
  <c r="M49" i="6" s="1"/>
  <c r="E52" i="38"/>
  <c r="F52" i="38" s="1"/>
  <c r="E33" i="38"/>
  <c r="F33" i="38" s="1"/>
  <c r="E39" i="38"/>
  <c r="F39" i="38" s="1"/>
  <c r="E45" i="38"/>
  <c r="F45" i="38" s="1"/>
  <c r="E51" i="38"/>
  <c r="F51" i="38" s="1"/>
  <c r="E54" i="38"/>
  <c r="F54" i="38" s="1"/>
  <c r="E49" i="38"/>
  <c r="F49" i="38" s="1"/>
  <c r="E41" i="38"/>
  <c r="F41" i="38" s="1"/>
  <c r="E40" i="38"/>
  <c r="F40" i="38" s="1"/>
  <c r="E30" i="38"/>
  <c r="F30" i="38" s="1"/>
  <c r="E29" i="38"/>
  <c r="F29" i="38" s="1"/>
  <c r="E28" i="38"/>
  <c r="F28" i="38" s="1"/>
  <c r="E27" i="38"/>
  <c r="F27" i="38" s="1"/>
  <c r="H62" i="37"/>
  <c r="D62" i="37"/>
  <c r="C62" i="37"/>
  <c r="H61" i="37"/>
  <c r="D61" i="37"/>
  <c r="C61" i="37"/>
  <c r="H60" i="37"/>
  <c r="D60" i="37"/>
  <c r="C60" i="37"/>
  <c r="H59" i="37"/>
  <c r="D59" i="37"/>
  <c r="C59" i="37"/>
  <c r="H58" i="37"/>
  <c r="D58" i="37"/>
  <c r="C58" i="37"/>
  <c r="I55" i="37"/>
  <c r="E55" i="37"/>
  <c r="I54" i="37"/>
  <c r="E54" i="37"/>
  <c r="I53" i="37"/>
  <c r="E53" i="37"/>
  <c r="I52" i="37"/>
  <c r="E52" i="37"/>
  <c r="I51" i="37"/>
  <c r="E51" i="37"/>
  <c r="I50" i="37"/>
  <c r="E50" i="37"/>
  <c r="I49" i="37"/>
  <c r="E49" i="37"/>
  <c r="I48" i="37"/>
  <c r="E48" i="37"/>
  <c r="I47" i="37"/>
  <c r="E47" i="37"/>
  <c r="I46" i="37"/>
  <c r="E46" i="37"/>
  <c r="I45" i="37"/>
  <c r="E45" i="37"/>
  <c r="I44" i="37"/>
  <c r="E44" i="37"/>
  <c r="I43" i="37"/>
  <c r="E43" i="37"/>
  <c r="I42" i="37"/>
  <c r="E42" i="37"/>
  <c r="I41" i="37"/>
  <c r="E41" i="37"/>
  <c r="I40" i="37"/>
  <c r="E40" i="37"/>
  <c r="I39" i="37"/>
  <c r="E39" i="37"/>
  <c r="I38" i="37"/>
  <c r="F38" i="37"/>
  <c r="I37" i="37"/>
  <c r="F37" i="37"/>
  <c r="I36" i="37"/>
  <c r="E36" i="37"/>
  <c r="I35" i="37"/>
  <c r="E35" i="37"/>
  <c r="I34" i="37"/>
  <c r="E34" i="37"/>
  <c r="I33" i="37"/>
  <c r="E33" i="37"/>
  <c r="I32" i="37"/>
  <c r="E32" i="37"/>
  <c r="I31" i="37"/>
  <c r="E31" i="37"/>
  <c r="I30" i="37"/>
  <c r="E30" i="37"/>
  <c r="I29" i="37"/>
  <c r="E29" i="37"/>
  <c r="I28" i="37"/>
  <c r="E28" i="37"/>
  <c r="I27" i="37"/>
  <c r="J56" i="37" s="1"/>
  <c r="E27" i="37"/>
  <c r="I26" i="37"/>
  <c r="E26" i="37"/>
  <c r="I25" i="37"/>
  <c r="E25" i="37"/>
  <c r="E24" i="37"/>
  <c r="M24" i="37" s="1"/>
  <c r="H62" i="36"/>
  <c r="D62" i="36"/>
  <c r="C62" i="36"/>
  <c r="H61" i="36"/>
  <c r="D61" i="36"/>
  <c r="C61" i="36"/>
  <c r="H60" i="36"/>
  <c r="D60" i="36"/>
  <c r="C60" i="36"/>
  <c r="H59" i="36"/>
  <c r="D59" i="36"/>
  <c r="C59" i="36"/>
  <c r="H58" i="36"/>
  <c r="D58" i="36"/>
  <c r="C58" i="36"/>
  <c r="I56" i="36"/>
  <c r="E56" i="36"/>
  <c r="I55" i="36"/>
  <c r="E55" i="36"/>
  <c r="I54" i="36"/>
  <c r="E54" i="36"/>
  <c r="I53" i="36"/>
  <c r="E53" i="36"/>
  <c r="I52" i="36"/>
  <c r="E52" i="36"/>
  <c r="I51" i="36"/>
  <c r="E51" i="36"/>
  <c r="I50" i="36"/>
  <c r="E50" i="36"/>
  <c r="I49" i="36"/>
  <c r="E49" i="36"/>
  <c r="I48" i="36"/>
  <c r="E48" i="36"/>
  <c r="I47" i="36"/>
  <c r="E47" i="36"/>
  <c r="I46" i="36"/>
  <c r="E46" i="36"/>
  <c r="I45" i="36"/>
  <c r="E45" i="36"/>
  <c r="I44" i="36"/>
  <c r="E44" i="36"/>
  <c r="I43" i="36"/>
  <c r="E43" i="36"/>
  <c r="I42" i="36"/>
  <c r="E42" i="36"/>
  <c r="I41" i="36"/>
  <c r="E41" i="36"/>
  <c r="I40" i="36"/>
  <c r="E40" i="36"/>
  <c r="I39" i="36"/>
  <c r="E39" i="36"/>
  <c r="I38" i="36"/>
  <c r="E38" i="36"/>
  <c r="I37" i="36"/>
  <c r="E37" i="36"/>
  <c r="I36" i="36"/>
  <c r="E36" i="36"/>
  <c r="I35" i="36"/>
  <c r="E35" i="36"/>
  <c r="I34" i="36"/>
  <c r="E34" i="36"/>
  <c r="I33" i="36"/>
  <c r="E33" i="36"/>
  <c r="I32" i="36"/>
  <c r="E32" i="36"/>
  <c r="I31" i="36"/>
  <c r="E31" i="36"/>
  <c r="I30" i="36"/>
  <c r="E30" i="36"/>
  <c r="I29" i="36"/>
  <c r="E29" i="36"/>
  <c r="I28" i="36"/>
  <c r="E28" i="36"/>
  <c r="I27" i="36"/>
  <c r="E27" i="36"/>
  <c r="I26" i="36"/>
  <c r="E26" i="36"/>
  <c r="I25" i="36"/>
  <c r="E25" i="36"/>
  <c r="M25" i="36" s="1"/>
  <c r="I24" i="36"/>
  <c r="K24" i="36" s="1"/>
  <c r="N24" i="36" s="1"/>
  <c r="E24" i="36"/>
  <c r="M24" i="36" s="1"/>
  <c r="I24" i="3"/>
  <c r="E24" i="35"/>
  <c r="E53" i="35"/>
  <c r="F53" i="35" s="1"/>
  <c r="E52" i="35"/>
  <c r="F52" i="35" s="1"/>
  <c r="E51" i="35"/>
  <c r="F51" i="35" s="1"/>
  <c r="E50" i="35"/>
  <c r="F50" i="35" s="1"/>
  <c r="E49" i="35"/>
  <c r="F49" i="35" s="1"/>
  <c r="E44" i="35"/>
  <c r="F44" i="35" s="1"/>
  <c r="E39" i="35"/>
  <c r="F39" i="35" s="1"/>
  <c r="E38" i="35"/>
  <c r="F38" i="35" s="1"/>
  <c r="E37" i="35"/>
  <c r="F37" i="35" s="1"/>
  <c r="I34" i="35"/>
  <c r="E29" i="35"/>
  <c r="F29" i="35" s="1"/>
  <c r="E28" i="35"/>
  <c r="F28" i="35" s="1"/>
  <c r="E27" i="35"/>
  <c r="F27" i="35" s="1"/>
  <c r="E26" i="35"/>
  <c r="F26" i="35" s="1"/>
  <c r="E25" i="35"/>
  <c r="F40" i="36" l="1"/>
  <c r="M40" i="36"/>
  <c r="F44" i="36"/>
  <c r="M44" i="36"/>
  <c r="F37" i="36"/>
  <c r="M37" i="36"/>
  <c r="N37" i="36" s="1"/>
  <c r="F28" i="36"/>
  <c r="K28" i="36" s="1"/>
  <c r="M28" i="36"/>
  <c r="F56" i="36"/>
  <c r="M56" i="36"/>
  <c r="F45" i="36"/>
  <c r="M45" i="36"/>
  <c r="F30" i="36"/>
  <c r="M30" i="36"/>
  <c r="N30" i="36" s="1"/>
  <c r="F34" i="36"/>
  <c r="M34" i="36"/>
  <c r="N34" i="36" s="1"/>
  <c r="F38" i="36"/>
  <c r="M38" i="36"/>
  <c r="F46" i="36"/>
  <c r="M46" i="36"/>
  <c r="F50" i="36"/>
  <c r="M50" i="36"/>
  <c r="F54" i="36"/>
  <c r="K54" i="36" s="1"/>
  <c r="M54" i="36"/>
  <c r="F36" i="36"/>
  <c r="M36" i="36"/>
  <c r="F52" i="36"/>
  <c r="M52" i="36"/>
  <c r="F29" i="36"/>
  <c r="M29" i="36"/>
  <c r="F53" i="36"/>
  <c r="K53" i="36" s="1"/>
  <c r="M53" i="36"/>
  <c r="F26" i="36"/>
  <c r="M26" i="36"/>
  <c r="F42" i="36"/>
  <c r="M42" i="36"/>
  <c r="F41" i="36"/>
  <c r="K41" i="36" s="1"/>
  <c r="M41" i="36"/>
  <c r="F27" i="36"/>
  <c r="K27" i="36" s="1"/>
  <c r="M27" i="36"/>
  <c r="F35" i="36"/>
  <c r="M35" i="36"/>
  <c r="F39" i="36"/>
  <c r="M39" i="36"/>
  <c r="F43" i="36"/>
  <c r="K43" i="36" s="1"/>
  <c r="M43" i="36"/>
  <c r="F51" i="36"/>
  <c r="K51" i="36" s="1"/>
  <c r="M51" i="36"/>
  <c r="F55" i="36"/>
  <c r="M55" i="36"/>
  <c r="F32" i="36"/>
  <c r="M32" i="36"/>
  <c r="F48" i="36"/>
  <c r="K48" i="36" s="1"/>
  <c r="M48" i="36"/>
  <c r="F33" i="36"/>
  <c r="K33" i="36" s="1"/>
  <c r="M33" i="36"/>
  <c r="F49" i="36"/>
  <c r="M49" i="36"/>
  <c r="F31" i="36"/>
  <c r="M31" i="36"/>
  <c r="F47" i="36"/>
  <c r="K47" i="36" s="1"/>
  <c r="M47" i="36"/>
  <c r="F32" i="37"/>
  <c r="M32" i="37"/>
  <c r="F33" i="37"/>
  <c r="M33" i="37"/>
  <c r="F41" i="37"/>
  <c r="M41" i="37"/>
  <c r="F49" i="37"/>
  <c r="K49" i="37" s="1"/>
  <c r="M49" i="37"/>
  <c r="F30" i="37"/>
  <c r="M30" i="37"/>
  <c r="F42" i="37"/>
  <c r="M42" i="37"/>
  <c r="F54" i="37"/>
  <c r="M54" i="37"/>
  <c r="F28" i="37"/>
  <c r="K28" i="37" s="1"/>
  <c r="M28" i="37"/>
  <c r="F25" i="37"/>
  <c r="M25" i="37"/>
  <c r="F45" i="37"/>
  <c r="K45" i="37" s="1"/>
  <c r="M45" i="37"/>
  <c r="F53" i="37"/>
  <c r="K53" i="37" s="1"/>
  <c r="M53" i="37"/>
  <c r="F27" i="37"/>
  <c r="K27" i="37" s="1"/>
  <c r="M27" i="37"/>
  <c r="F31" i="37"/>
  <c r="M31" i="37"/>
  <c r="F35" i="37"/>
  <c r="M35" i="37"/>
  <c r="F39" i="37"/>
  <c r="M39" i="37"/>
  <c r="F43" i="37"/>
  <c r="K43" i="37" s="1"/>
  <c r="M43" i="37"/>
  <c r="F47" i="37"/>
  <c r="M47" i="37"/>
  <c r="F51" i="37"/>
  <c r="M51" i="37"/>
  <c r="F55" i="37"/>
  <c r="K55" i="37" s="1"/>
  <c r="M55" i="37"/>
  <c r="F29" i="37"/>
  <c r="K29" i="37" s="1"/>
  <c r="M29" i="37"/>
  <c r="F26" i="37"/>
  <c r="M26" i="37"/>
  <c r="F34" i="37"/>
  <c r="K34" i="37" s="1"/>
  <c r="M34" i="37"/>
  <c r="F46" i="37"/>
  <c r="K46" i="37" s="1"/>
  <c r="M46" i="37"/>
  <c r="F50" i="37"/>
  <c r="K50" i="37" s="1"/>
  <c r="M50" i="37"/>
  <c r="F36" i="37"/>
  <c r="M36" i="37"/>
  <c r="F40" i="37"/>
  <c r="M40" i="37"/>
  <c r="F44" i="37"/>
  <c r="K44" i="37" s="1"/>
  <c r="M44" i="37"/>
  <c r="F48" i="37"/>
  <c r="K48" i="37" s="1"/>
  <c r="M48" i="37"/>
  <c r="F52" i="37"/>
  <c r="M52" i="37"/>
  <c r="J55" i="36"/>
  <c r="E47" i="38"/>
  <c r="F47" i="38" s="1"/>
  <c r="E35" i="38"/>
  <c r="F35" i="38" s="1"/>
  <c r="E31" i="38"/>
  <c r="F31" i="38" s="1"/>
  <c r="E44" i="38"/>
  <c r="F44" i="38" s="1"/>
  <c r="H61" i="35"/>
  <c r="I54" i="35"/>
  <c r="K54" i="35" s="1"/>
  <c r="I45" i="35"/>
  <c r="I32" i="35"/>
  <c r="K32" i="35" s="1"/>
  <c r="D59" i="35"/>
  <c r="D62" i="35"/>
  <c r="E54" i="35"/>
  <c r="F54" i="35" s="1"/>
  <c r="E42" i="35"/>
  <c r="F42" i="35" s="1"/>
  <c r="E30" i="35"/>
  <c r="F30" i="35" s="1"/>
  <c r="E40" i="35"/>
  <c r="F40" i="35" s="1"/>
  <c r="D60" i="35"/>
  <c r="D61" i="35"/>
  <c r="C59" i="35"/>
  <c r="C61" i="35"/>
  <c r="I49" i="35"/>
  <c r="I25" i="35"/>
  <c r="I50" i="35"/>
  <c r="K50" i="35" s="1"/>
  <c r="I29" i="35"/>
  <c r="I36" i="35"/>
  <c r="I37" i="35"/>
  <c r="K37" i="35" s="1"/>
  <c r="I41" i="35"/>
  <c r="K41" i="35" s="1"/>
  <c r="I51" i="35"/>
  <c r="K51" i="35" s="1"/>
  <c r="H58" i="35"/>
  <c r="I24" i="35"/>
  <c r="I40" i="35"/>
  <c r="I26" i="35"/>
  <c r="I31" i="35"/>
  <c r="I47" i="35"/>
  <c r="I42" i="35"/>
  <c r="H59" i="35"/>
  <c r="I39" i="35"/>
  <c r="K39" i="35" s="1"/>
  <c r="I44" i="35"/>
  <c r="K44" i="35" s="1"/>
  <c r="I30" i="35"/>
  <c r="I46" i="35"/>
  <c r="I27" i="35"/>
  <c r="K27" i="35" s="1"/>
  <c r="I33" i="35"/>
  <c r="I38" i="35"/>
  <c r="K38" i="35" s="1"/>
  <c r="I48" i="35"/>
  <c r="I52" i="35"/>
  <c r="H60" i="35"/>
  <c r="I56" i="35"/>
  <c r="I28" i="35"/>
  <c r="I43" i="35"/>
  <c r="E46" i="35"/>
  <c r="F46" i="35" s="1"/>
  <c r="E33" i="35"/>
  <c r="F33" i="35" s="1"/>
  <c r="E56" i="35"/>
  <c r="F56" i="35" s="1"/>
  <c r="E43" i="35"/>
  <c r="F43" i="35" s="1"/>
  <c r="E31" i="35"/>
  <c r="F31" i="35" s="1"/>
  <c r="E47" i="35"/>
  <c r="F47" i="35" s="1"/>
  <c r="E35" i="35"/>
  <c r="F35" i="35" s="1"/>
  <c r="K35" i="35" s="1"/>
  <c r="E34" i="35"/>
  <c r="F34" i="35" s="1"/>
  <c r="K34" i="35" s="1"/>
  <c r="E36" i="35"/>
  <c r="F36" i="35" s="1"/>
  <c r="E45" i="35"/>
  <c r="F45" i="35" s="1"/>
  <c r="E48" i="35"/>
  <c r="F48" i="35" s="1"/>
  <c r="C60" i="35"/>
  <c r="C62" i="35"/>
  <c r="C58" i="35"/>
  <c r="I56" i="38"/>
  <c r="K56" i="38" s="1"/>
  <c r="I29" i="38"/>
  <c r="I38" i="38"/>
  <c r="K38" i="38" s="1"/>
  <c r="I47" i="38"/>
  <c r="K47" i="38" s="1"/>
  <c r="I52" i="38"/>
  <c r="K52" i="38" s="1"/>
  <c r="H58" i="38"/>
  <c r="I26" i="38"/>
  <c r="K26" i="38" s="1"/>
  <c r="I34" i="38"/>
  <c r="K34" i="38" s="1"/>
  <c r="I39" i="38"/>
  <c r="K39" i="38" s="1"/>
  <c r="H59" i="38"/>
  <c r="I30" i="38"/>
  <c r="K30" i="38" s="1"/>
  <c r="I43" i="38"/>
  <c r="K43" i="38" s="1"/>
  <c r="I48" i="38"/>
  <c r="H60" i="38"/>
  <c r="I35" i="38"/>
  <c r="K35" i="38" s="1"/>
  <c r="I53" i="38"/>
  <c r="H61" i="38"/>
  <c r="I27" i="38"/>
  <c r="K27" i="38" s="1"/>
  <c r="I40" i="38"/>
  <c r="K40" i="38" s="1"/>
  <c r="I44" i="38"/>
  <c r="H62" i="38"/>
  <c r="I36" i="38"/>
  <c r="K36" i="38" s="1"/>
  <c r="I49" i="38"/>
  <c r="K49" i="38" s="1"/>
  <c r="I31" i="38"/>
  <c r="I45" i="38"/>
  <c r="K45" i="38" s="1"/>
  <c r="I54" i="38"/>
  <c r="K54" i="38" s="1"/>
  <c r="I24" i="38"/>
  <c r="I28" i="38"/>
  <c r="K28" i="38" s="1"/>
  <c r="I41" i="38"/>
  <c r="I32" i="38"/>
  <c r="I37" i="38"/>
  <c r="I50" i="38"/>
  <c r="K50" i="38" s="1"/>
  <c r="I55" i="38"/>
  <c r="K55" i="38" s="1"/>
  <c r="I25" i="38"/>
  <c r="I33" i="38"/>
  <c r="K33" i="38" s="1"/>
  <c r="I42" i="38"/>
  <c r="K42" i="38" s="1"/>
  <c r="I46" i="38"/>
  <c r="K46" i="38" s="1"/>
  <c r="I51" i="38"/>
  <c r="K51" i="38" s="1"/>
  <c r="E48" i="38"/>
  <c r="F48" i="38" s="1"/>
  <c r="E36" i="38"/>
  <c r="F36" i="38" s="1"/>
  <c r="D61" i="38"/>
  <c r="E55" i="38"/>
  <c r="F55" i="38" s="1"/>
  <c r="E32" i="38"/>
  <c r="F32" i="38" s="1"/>
  <c r="D58" i="38"/>
  <c r="D59" i="38"/>
  <c r="D60" i="38"/>
  <c r="C59" i="38"/>
  <c r="K29" i="38"/>
  <c r="E24" i="38"/>
  <c r="C60" i="38"/>
  <c r="C61" i="38"/>
  <c r="C58" i="38"/>
  <c r="C62" i="38"/>
  <c r="K31" i="38"/>
  <c r="I62" i="36"/>
  <c r="J40" i="36"/>
  <c r="K56" i="36"/>
  <c r="J52" i="36"/>
  <c r="J49" i="36"/>
  <c r="J34" i="36"/>
  <c r="J31" i="36"/>
  <c r="E59" i="36"/>
  <c r="K46" i="36"/>
  <c r="K26" i="36"/>
  <c r="E61" i="36"/>
  <c r="K44" i="36"/>
  <c r="F25" i="36"/>
  <c r="K25" i="36" s="1"/>
  <c r="N25" i="36" s="1"/>
  <c r="K37" i="36"/>
  <c r="K50" i="36"/>
  <c r="K38" i="36"/>
  <c r="K35" i="36"/>
  <c r="K32" i="36"/>
  <c r="K42" i="36"/>
  <c r="K29" i="36"/>
  <c r="J30" i="37"/>
  <c r="J27" i="37"/>
  <c r="J48" i="37"/>
  <c r="E61" i="37"/>
  <c r="K54" i="37"/>
  <c r="K26" i="37"/>
  <c r="K38" i="37"/>
  <c r="N38" i="37" s="1"/>
  <c r="K42" i="37"/>
  <c r="K31" i="37"/>
  <c r="K35" i="37"/>
  <c r="K39" i="37"/>
  <c r="K47" i="37"/>
  <c r="K32" i="37"/>
  <c r="K36" i="37"/>
  <c r="K40" i="37"/>
  <c r="K52" i="37"/>
  <c r="K51" i="37"/>
  <c r="K25" i="37"/>
  <c r="K33" i="37"/>
  <c r="K37" i="37"/>
  <c r="N37" i="37" s="1"/>
  <c r="K41" i="37"/>
  <c r="J36" i="37"/>
  <c r="K30" i="37"/>
  <c r="I58" i="37"/>
  <c r="I61" i="37"/>
  <c r="E60" i="37"/>
  <c r="J42" i="37"/>
  <c r="J54" i="37"/>
  <c r="J26" i="37"/>
  <c r="J29" i="37"/>
  <c r="J32" i="37"/>
  <c r="J35" i="37"/>
  <c r="J38" i="37"/>
  <c r="J41" i="37"/>
  <c r="J44" i="37"/>
  <c r="J47" i="37"/>
  <c r="J50" i="37"/>
  <c r="J53" i="37"/>
  <c r="J45" i="37"/>
  <c r="I60" i="37"/>
  <c r="J33" i="37"/>
  <c r="E59" i="37"/>
  <c r="E62" i="37"/>
  <c r="J51" i="37"/>
  <c r="J25" i="37"/>
  <c r="J28" i="37"/>
  <c r="J31" i="37"/>
  <c r="J34" i="37"/>
  <c r="J37" i="37"/>
  <c r="J40" i="37"/>
  <c r="J43" i="37"/>
  <c r="J46" i="37"/>
  <c r="J49" i="37"/>
  <c r="J52" i="37"/>
  <c r="J55" i="37"/>
  <c r="J24" i="37"/>
  <c r="J39" i="37"/>
  <c r="F24" i="37"/>
  <c r="I59" i="37"/>
  <c r="I62" i="37"/>
  <c r="E58" i="37"/>
  <c r="K45" i="36"/>
  <c r="K39" i="36"/>
  <c r="K36" i="36"/>
  <c r="K30" i="36"/>
  <c r="J24" i="36"/>
  <c r="J27" i="36"/>
  <c r="J30" i="36"/>
  <c r="J33" i="36"/>
  <c r="J36" i="36"/>
  <c r="J39" i="36"/>
  <c r="J42" i="36"/>
  <c r="J45" i="36"/>
  <c r="J48" i="36"/>
  <c r="J51" i="36"/>
  <c r="J54" i="36"/>
  <c r="I58" i="36"/>
  <c r="I61" i="36"/>
  <c r="E60" i="36"/>
  <c r="J26" i="36"/>
  <c r="J29" i="36"/>
  <c r="J32" i="36"/>
  <c r="J35" i="36"/>
  <c r="J38" i="36"/>
  <c r="J41" i="36"/>
  <c r="J44" i="36"/>
  <c r="J47" i="36"/>
  <c r="J50" i="36"/>
  <c r="J53" i="36"/>
  <c r="J56" i="36"/>
  <c r="I60" i="36"/>
  <c r="E62" i="36"/>
  <c r="J25" i="36"/>
  <c r="J28" i="36"/>
  <c r="J37" i="36"/>
  <c r="J43" i="36"/>
  <c r="J46" i="36"/>
  <c r="K31" i="36"/>
  <c r="K34" i="36"/>
  <c r="K40" i="36"/>
  <c r="K49" i="36"/>
  <c r="K52" i="36"/>
  <c r="K55" i="36"/>
  <c r="I59" i="36"/>
  <c r="E58" i="36"/>
  <c r="K52" i="35"/>
  <c r="K53" i="35"/>
  <c r="F25" i="35"/>
  <c r="K49" i="35"/>
  <c r="F24" i="35"/>
  <c r="H62" i="15"/>
  <c r="D62" i="15"/>
  <c r="C62" i="15"/>
  <c r="H61" i="15"/>
  <c r="D61" i="15"/>
  <c r="C61" i="15"/>
  <c r="H60" i="15"/>
  <c r="D60" i="15"/>
  <c r="C60" i="15"/>
  <c r="H59" i="15"/>
  <c r="D59" i="15"/>
  <c r="C59" i="15"/>
  <c r="H58" i="15"/>
  <c r="D58" i="15"/>
  <c r="C58" i="15"/>
  <c r="H62" i="14"/>
  <c r="D62" i="14"/>
  <c r="C62" i="14"/>
  <c r="H61" i="14"/>
  <c r="D61" i="14"/>
  <c r="C61" i="14"/>
  <c r="H60" i="14"/>
  <c r="D60" i="14"/>
  <c r="C60" i="14"/>
  <c r="H59" i="14"/>
  <c r="D59" i="14"/>
  <c r="C59" i="14"/>
  <c r="H58" i="14"/>
  <c r="D58" i="14"/>
  <c r="C58" i="14"/>
  <c r="H62" i="30"/>
  <c r="D62" i="30"/>
  <c r="C62" i="30"/>
  <c r="H61" i="30"/>
  <c r="D61" i="30"/>
  <c r="C61" i="30"/>
  <c r="H60" i="30"/>
  <c r="D60" i="30"/>
  <c r="C60" i="30"/>
  <c r="H59" i="30"/>
  <c r="D59" i="30"/>
  <c r="C59" i="30"/>
  <c r="H58" i="30"/>
  <c r="D58" i="30"/>
  <c r="C58" i="30"/>
  <c r="H62" i="16"/>
  <c r="D62" i="16"/>
  <c r="C62" i="16"/>
  <c r="H61" i="16"/>
  <c r="D61" i="16"/>
  <c r="C61" i="16"/>
  <c r="H60" i="16"/>
  <c r="D60" i="16"/>
  <c r="C60" i="16"/>
  <c r="H59" i="16"/>
  <c r="D59" i="16"/>
  <c r="C59" i="16"/>
  <c r="H58" i="16"/>
  <c r="D58" i="16"/>
  <c r="C58" i="16"/>
  <c r="H62" i="17"/>
  <c r="D62" i="17"/>
  <c r="C62" i="17"/>
  <c r="H61" i="17"/>
  <c r="D61" i="17"/>
  <c r="C61" i="17"/>
  <c r="H60" i="17"/>
  <c r="D60" i="17"/>
  <c r="C60" i="17"/>
  <c r="H59" i="17"/>
  <c r="D59" i="17"/>
  <c r="C59" i="17"/>
  <c r="H58" i="17"/>
  <c r="D58" i="17"/>
  <c r="C58" i="17"/>
  <c r="H62" i="12"/>
  <c r="D62" i="12"/>
  <c r="C62" i="12"/>
  <c r="H61" i="12"/>
  <c r="D61" i="12"/>
  <c r="C61" i="12"/>
  <c r="H60" i="12"/>
  <c r="D60" i="12"/>
  <c r="C60" i="12"/>
  <c r="H59" i="12"/>
  <c r="D59" i="12"/>
  <c r="C59" i="12"/>
  <c r="H58" i="12"/>
  <c r="D58" i="12"/>
  <c r="C58" i="12"/>
  <c r="H62" i="11"/>
  <c r="D62" i="11"/>
  <c r="C62" i="11"/>
  <c r="H61" i="11"/>
  <c r="D61" i="11"/>
  <c r="C61" i="11"/>
  <c r="H60" i="11"/>
  <c r="D60" i="11"/>
  <c r="C60" i="11"/>
  <c r="H59" i="11"/>
  <c r="D59" i="11"/>
  <c r="C59" i="11"/>
  <c r="H58" i="11"/>
  <c r="D58" i="11"/>
  <c r="C58" i="11"/>
  <c r="H62" i="10"/>
  <c r="D62" i="10"/>
  <c r="C62" i="10"/>
  <c r="H61" i="10"/>
  <c r="D61" i="10"/>
  <c r="C61" i="10"/>
  <c r="H60" i="10"/>
  <c r="D60" i="10"/>
  <c r="C60" i="10"/>
  <c r="H59" i="10"/>
  <c r="D59" i="10"/>
  <c r="C59" i="10"/>
  <c r="H58" i="10"/>
  <c r="D58" i="10"/>
  <c r="C58" i="10"/>
  <c r="H62" i="9"/>
  <c r="D62" i="9"/>
  <c r="C62" i="9"/>
  <c r="H61" i="9"/>
  <c r="D61" i="9"/>
  <c r="C61" i="9"/>
  <c r="H60" i="9"/>
  <c r="D60" i="9"/>
  <c r="C60" i="9"/>
  <c r="H59" i="9"/>
  <c r="D59" i="9"/>
  <c r="C59" i="9"/>
  <c r="H58" i="9"/>
  <c r="D58" i="9"/>
  <c r="C58" i="9"/>
  <c r="H62" i="8"/>
  <c r="D62" i="8"/>
  <c r="C62" i="8"/>
  <c r="H61" i="8"/>
  <c r="D61" i="8"/>
  <c r="C61" i="8"/>
  <c r="H60" i="8"/>
  <c r="D60" i="8"/>
  <c r="C60" i="8"/>
  <c r="H59" i="8"/>
  <c r="D59" i="8"/>
  <c r="C59" i="8"/>
  <c r="H58" i="8"/>
  <c r="D58" i="8"/>
  <c r="C58" i="8"/>
  <c r="H62" i="7"/>
  <c r="D62" i="7"/>
  <c r="C62" i="7"/>
  <c r="H61" i="7"/>
  <c r="D61" i="7"/>
  <c r="C61" i="7"/>
  <c r="H60" i="7"/>
  <c r="D60" i="7"/>
  <c r="C60" i="7"/>
  <c r="H59" i="7"/>
  <c r="D59" i="7"/>
  <c r="C59" i="7"/>
  <c r="H58" i="7"/>
  <c r="D58" i="7"/>
  <c r="C58" i="7"/>
  <c r="H62" i="29"/>
  <c r="D62" i="29"/>
  <c r="C62" i="29"/>
  <c r="H61" i="29"/>
  <c r="D61" i="29"/>
  <c r="C61" i="29"/>
  <c r="H60" i="29"/>
  <c r="D60" i="29"/>
  <c r="C60" i="29"/>
  <c r="H59" i="29"/>
  <c r="D59" i="29"/>
  <c r="C59" i="29"/>
  <c r="H58" i="29"/>
  <c r="D58" i="29"/>
  <c r="C58" i="29"/>
  <c r="H62" i="26"/>
  <c r="D62" i="26"/>
  <c r="C62" i="26"/>
  <c r="H61" i="26"/>
  <c r="D61" i="26"/>
  <c r="C61" i="26"/>
  <c r="H60" i="26"/>
  <c r="D60" i="26"/>
  <c r="C60" i="26"/>
  <c r="H59" i="26"/>
  <c r="D59" i="26"/>
  <c r="C59" i="26"/>
  <c r="H58" i="26"/>
  <c r="D58" i="26"/>
  <c r="C58" i="26"/>
  <c r="H62" i="23"/>
  <c r="D62" i="23"/>
  <c r="C62" i="23"/>
  <c r="H61" i="23"/>
  <c r="D61" i="23"/>
  <c r="C61" i="23"/>
  <c r="H60" i="23"/>
  <c r="D60" i="23"/>
  <c r="C60" i="23"/>
  <c r="H59" i="23"/>
  <c r="D59" i="23"/>
  <c r="C59" i="23"/>
  <c r="H58" i="23"/>
  <c r="D58" i="23"/>
  <c r="C58" i="23"/>
  <c r="H62" i="6"/>
  <c r="D62" i="6"/>
  <c r="C62" i="6"/>
  <c r="H61" i="6"/>
  <c r="D61" i="6"/>
  <c r="C61" i="6"/>
  <c r="H60" i="6"/>
  <c r="D60" i="6"/>
  <c r="C60" i="6"/>
  <c r="H59" i="6"/>
  <c r="D59" i="6"/>
  <c r="C59" i="6"/>
  <c r="H58" i="6"/>
  <c r="D58" i="6"/>
  <c r="C58" i="6"/>
  <c r="H62" i="5"/>
  <c r="D62" i="5"/>
  <c r="C62" i="5"/>
  <c r="H61" i="5"/>
  <c r="D61" i="5"/>
  <c r="C61" i="5"/>
  <c r="H60" i="5"/>
  <c r="D60" i="5"/>
  <c r="C60" i="5"/>
  <c r="H59" i="5"/>
  <c r="D59" i="5"/>
  <c r="C59" i="5"/>
  <c r="H58" i="5"/>
  <c r="D58" i="5"/>
  <c r="C58" i="5"/>
  <c r="H62" i="4"/>
  <c r="D62" i="4"/>
  <c r="C62" i="4"/>
  <c r="H61" i="4"/>
  <c r="D61" i="4"/>
  <c r="C61" i="4"/>
  <c r="H60" i="4"/>
  <c r="D60" i="4"/>
  <c r="C60" i="4"/>
  <c r="H59" i="4"/>
  <c r="D59" i="4"/>
  <c r="C59" i="4"/>
  <c r="H58" i="4"/>
  <c r="D58" i="4"/>
  <c r="C58" i="4"/>
  <c r="H62" i="3"/>
  <c r="D62" i="3"/>
  <c r="C62" i="3"/>
  <c r="H61" i="3"/>
  <c r="D61" i="3"/>
  <c r="C61" i="3"/>
  <c r="H60" i="3"/>
  <c r="D60" i="3"/>
  <c r="C60" i="3"/>
  <c r="H59" i="3"/>
  <c r="D59" i="3"/>
  <c r="C59" i="3"/>
  <c r="H58" i="3"/>
  <c r="D58" i="3"/>
  <c r="C58" i="3"/>
  <c r="L56" i="37" l="1"/>
  <c r="N51" i="37"/>
  <c r="N42" i="37"/>
  <c r="N53" i="36"/>
  <c r="N54" i="36"/>
  <c r="N28" i="36"/>
  <c r="N47" i="36"/>
  <c r="N48" i="36"/>
  <c r="N43" i="36"/>
  <c r="N41" i="36"/>
  <c r="N31" i="36"/>
  <c r="N32" i="36"/>
  <c r="N39" i="36"/>
  <c r="N29" i="36"/>
  <c r="N42" i="36"/>
  <c r="N52" i="36"/>
  <c r="N46" i="36"/>
  <c r="N45" i="36"/>
  <c r="N44" i="36"/>
  <c r="N50" i="36"/>
  <c r="N49" i="36"/>
  <c r="N55" i="36"/>
  <c r="N35" i="36"/>
  <c r="N26" i="36"/>
  <c r="N36" i="36"/>
  <c r="N38" i="36"/>
  <c r="N56" i="36"/>
  <c r="N40" i="36"/>
  <c r="N33" i="36"/>
  <c r="N51" i="36"/>
  <c r="N27" i="36"/>
  <c r="N35" i="37"/>
  <c r="N45" i="37"/>
  <c r="N33" i="37"/>
  <c r="N27" i="37"/>
  <c r="N55" i="37"/>
  <c r="N54" i="37"/>
  <c r="N40" i="37"/>
  <c r="N34" i="37"/>
  <c r="N52" i="37"/>
  <c r="N36" i="37"/>
  <c r="N26" i="37"/>
  <c r="N43" i="37"/>
  <c r="N49" i="37"/>
  <c r="N46" i="37"/>
  <c r="N39" i="37"/>
  <c r="N41" i="37"/>
  <c r="N47" i="37"/>
  <c r="N31" i="37"/>
  <c r="N25" i="37"/>
  <c r="N30" i="37"/>
  <c r="N32" i="37"/>
  <c r="N28" i="37"/>
  <c r="N44" i="37"/>
  <c r="N53" i="37"/>
  <c r="G35" i="37"/>
  <c r="N48" i="37"/>
  <c r="N50" i="37"/>
  <c r="N29" i="37"/>
  <c r="K33" i="35"/>
  <c r="K31" i="35"/>
  <c r="K43" i="35"/>
  <c r="K42" i="35"/>
  <c r="K56" i="35"/>
  <c r="E60" i="38"/>
  <c r="K46" i="35"/>
  <c r="K45" i="35"/>
  <c r="K47" i="35"/>
  <c r="J48" i="35"/>
  <c r="G34" i="35"/>
  <c r="K30" i="35"/>
  <c r="E61" i="35"/>
  <c r="J35" i="35"/>
  <c r="J40" i="35"/>
  <c r="J50" i="35"/>
  <c r="J28" i="35"/>
  <c r="J29" i="35"/>
  <c r="J34" i="35"/>
  <c r="J52" i="35"/>
  <c r="J46" i="35"/>
  <c r="J49" i="35"/>
  <c r="K36" i="35"/>
  <c r="J37" i="35"/>
  <c r="J33" i="35"/>
  <c r="J41" i="35"/>
  <c r="K40" i="35"/>
  <c r="J54" i="35"/>
  <c r="J30" i="35"/>
  <c r="J36" i="35"/>
  <c r="J53" i="35"/>
  <c r="J43" i="35"/>
  <c r="K29" i="35"/>
  <c r="J24" i="35"/>
  <c r="J47" i="35"/>
  <c r="J31" i="35"/>
  <c r="J45" i="35"/>
  <c r="I58" i="35"/>
  <c r="I62" i="35"/>
  <c r="I60" i="35"/>
  <c r="J27" i="35"/>
  <c r="J32" i="35"/>
  <c r="I59" i="35"/>
  <c r="J26" i="35"/>
  <c r="J38" i="35"/>
  <c r="J51" i="35"/>
  <c r="I61" i="35"/>
  <c r="J39" i="35"/>
  <c r="K28" i="35"/>
  <c r="K26" i="35"/>
  <c r="K48" i="35"/>
  <c r="J44" i="35"/>
  <c r="J56" i="35"/>
  <c r="J25" i="35"/>
  <c r="J42" i="35"/>
  <c r="E59" i="35"/>
  <c r="E62" i="35"/>
  <c r="E58" i="35"/>
  <c r="E60" i="35"/>
  <c r="G36" i="35"/>
  <c r="K24" i="35"/>
  <c r="G46" i="35"/>
  <c r="K48" i="38"/>
  <c r="J45" i="38"/>
  <c r="J51" i="38"/>
  <c r="J53" i="38"/>
  <c r="J50" i="38"/>
  <c r="J54" i="38"/>
  <c r="J31" i="38"/>
  <c r="K53" i="38"/>
  <c r="K25" i="38"/>
  <c r="J47" i="38"/>
  <c r="J48" i="38"/>
  <c r="J49" i="38"/>
  <c r="J55" i="38"/>
  <c r="J38" i="38"/>
  <c r="K32" i="38"/>
  <c r="J25" i="38"/>
  <c r="J52" i="38"/>
  <c r="J35" i="38"/>
  <c r="J42" i="38"/>
  <c r="J37" i="38"/>
  <c r="J43" i="38"/>
  <c r="J32" i="38"/>
  <c r="J39" i="38"/>
  <c r="J44" i="38"/>
  <c r="J40" i="38"/>
  <c r="J29" i="38"/>
  <c r="J36" i="38"/>
  <c r="J34" i="38"/>
  <c r="J26" i="38"/>
  <c r="J33" i="38"/>
  <c r="J41" i="38"/>
  <c r="J28" i="38"/>
  <c r="J30" i="38"/>
  <c r="I59" i="38"/>
  <c r="J27" i="38"/>
  <c r="I62" i="38"/>
  <c r="I60" i="38"/>
  <c r="I61" i="38"/>
  <c r="J24" i="38"/>
  <c r="J46" i="38"/>
  <c r="J56" i="38"/>
  <c r="I58" i="38"/>
  <c r="K44" i="38"/>
  <c r="K37" i="38"/>
  <c r="K41" i="38"/>
  <c r="F24" i="38"/>
  <c r="G33" i="38" s="1"/>
  <c r="E58" i="38"/>
  <c r="E62" i="38"/>
  <c r="E61" i="38"/>
  <c r="E59" i="38"/>
  <c r="G53" i="36"/>
  <c r="G55" i="37"/>
  <c r="G28" i="37"/>
  <c r="G37" i="37"/>
  <c r="G29" i="37"/>
  <c r="G33" i="37"/>
  <c r="F61" i="37"/>
  <c r="F58" i="37"/>
  <c r="G24" i="37"/>
  <c r="F62" i="37"/>
  <c r="F59" i="37"/>
  <c r="F60" i="37"/>
  <c r="G25" i="37"/>
  <c r="G47" i="37"/>
  <c r="G54" i="37"/>
  <c r="G27" i="37"/>
  <c r="G52" i="37"/>
  <c r="G50" i="37"/>
  <c r="G46" i="37"/>
  <c r="L55" i="37"/>
  <c r="L25" i="37"/>
  <c r="G51" i="37"/>
  <c r="G48" i="37"/>
  <c r="G42" i="37"/>
  <c r="G45" i="37"/>
  <c r="L52" i="37"/>
  <c r="G44" i="37"/>
  <c r="G39" i="37"/>
  <c r="G38" i="37"/>
  <c r="G31" i="37"/>
  <c r="G40" i="37"/>
  <c r="G34" i="37"/>
  <c r="G49" i="37"/>
  <c r="G53" i="37"/>
  <c r="G36" i="37"/>
  <c r="L46" i="37"/>
  <c r="G30" i="37"/>
  <c r="G43" i="37"/>
  <c r="G41" i="37"/>
  <c r="G32" i="37"/>
  <c r="L42" i="37"/>
  <c r="G26" i="37"/>
  <c r="F61" i="36"/>
  <c r="F58" i="36"/>
  <c r="G24" i="36"/>
  <c r="F62" i="36"/>
  <c r="F59" i="36"/>
  <c r="G55" i="36"/>
  <c r="G52" i="36"/>
  <c r="G49" i="36"/>
  <c r="G46" i="36"/>
  <c r="G43" i="36"/>
  <c r="G40" i="36"/>
  <c r="G37" i="36"/>
  <c r="G34" i="36"/>
  <c r="G31" i="36"/>
  <c r="G28" i="36"/>
  <c r="G25" i="36"/>
  <c r="F60" i="36"/>
  <c r="G44" i="36"/>
  <c r="G36" i="36"/>
  <c r="G48" i="36"/>
  <c r="G27" i="36"/>
  <c r="G26" i="36"/>
  <c r="G47" i="36"/>
  <c r="G56" i="36"/>
  <c r="G38" i="36"/>
  <c r="G39" i="36"/>
  <c r="G35" i="36"/>
  <c r="G29" i="36"/>
  <c r="G51" i="36"/>
  <c r="G50" i="36"/>
  <c r="G33" i="36"/>
  <c r="G42" i="36"/>
  <c r="G41" i="36"/>
  <c r="G30" i="36"/>
  <c r="G54" i="36"/>
  <c r="G45" i="36"/>
  <c r="G32" i="36"/>
  <c r="G50" i="35"/>
  <c r="G25" i="35"/>
  <c r="G51" i="35"/>
  <c r="G35" i="35"/>
  <c r="G33" i="35"/>
  <c r="G40" i="35"/>
  <c r="G26" i="35"/>
  <c r="G54" i="35"/>
  <c r="K25" i="35"/>
  <c r="G47" i="35"/>
  <c r="G29" i="35"/>
  <c r="F61" i="35"/>
  <c r="F58" i="35"/>
  <c r="F62" i="35"/>
  <c r="F60" i="35"/>
  <c r="F59" i="35"/>
  <c r="G24" i="35"/>
  <c r="G38" i="35"/>
  <c r="G27" i="35"/>
  <c r="G43" i="35"/>
  <c r="G39" i="35"/>
  <c r="G48" i="35"/>
  <c r="G41" i="35"/>
  <c r="G53" i="35"/>
  <c r="G56" i="35"/>
  <c r="G32" i="35"/>
  <c r="G30" i="35"/>
  <c r="G42" i="35"/>
  <c r="G44" i="35"/>
  <c r="G37" i="35"/>
  <c r="G28" i="35"/>
  <c r="G49" i="35"/>
  <c r="G31" i="35"/>
  <c r="G45" i="35"/>
  <c r="G52" i="35"/>
  <c r="E30" i="8"/>
  <c r="L45" i="37" l="1"/>
  <c r="L40" i="36"/>
  <c r="L45" i="36"/>
  <c r="L26" i="37"/>
  <c r="N24" i="37"/>
  <c r="G49" i="38"/>
  <c r="L27" i="36"/>
  <c r="L52" i="36"/>
  <c r="L35" i="37"/>
  <c r="L48" i="37"/>
  <c r="G45" i="38"/>
  <c r="G48" i="38"/>
  <c r="G51" i="38"/>
  <c r="G30" i="38"/>
  <c r="G47" i="38"/>
  <c r="G46" i="38"/>
  <c r="G44" i="38"/>
  <c r="G50" i="38"/>
  <c r="G56" i="38"/>
  <c r="G43" i="38"/>
  <c r="L52" i="35"/>
  <c r="L25" i="35"/>
  <c r="L47" i="35"/>
  <c r="L26" i="35"/>
  <c r="L46" i="35"/>
  <c r="G54" i="38"/>
  <c r="G53" i="38"/>
  <c r="G52" i="38"/>
  <c r="G55" i="38"/>
  <c r="K24" i="38"/>
  <c r="L44" i="38" s="1"/>
  <c r="F60" i="38"/>
  <c r="F59" i="38"/>
  <c r="G26" i="38"/>
  <c r="G25" i="38"/>
  <c r="F62" i="38"/>
  <c r="G29" i="38"/>
  <c r="G28" i="38"/>
  <c r="G24" i="38"/>
  <c r="G27" i="38"/>
  <c r="G32" i="38"/>
  <c r="G31" i="38"/>
  <c r="F58" i="38"/>
  <c r="G39" i="38"/>
  <c r="G35" i="38"/>
  <c r="G34" i="38"/>
  <c r="F61" i="38"/>
  <c r="G36" i="38"/>
  <c r="G38" i="38"/>
  <c r="G37" i="38"/>
  <c r="G42" i="38"/>
  <c r="G41" i="38"/>
  <c r="G40" i="38"/>
  <c r="L40" i="38"/>
  <c r="L38" i="38"/>
  <c r="L54" i="36"/>
  <c r="L34" i="36"/>
  <c r="L30" i="36"/>
  <c r="L51" i="36"/>
  <c r="L55" i="36"/>
  <c r="L40" i="37"/>
  <c r="L50" i="37"/>
  <c r="L31" i="37"/>
  <c r="L43" i="37"/>
  <c r="L51" i="37"/>
  <c r="L37" i="37"/>
  <c r="K62" i="37"/>
  <c r="K59" i="37"/>
  <c r="K60" i="37"/>
  <c r="K61" i="37"/>
  <c r="K58" i="37"/>
  <c r="L24" i="37"/>
  <c r="L29" i="37"/>
  <c r="L54" i="37"/>
  <c r="L34" i="37"/>
  <c r="L30" i="37"/>
  <c r="L47" i="37"/>
  <c r="L28" i="37"/>
  <c r="L39" i="37"/>
  <c r="L49" i="37"/>
  <c r="L36" i="37"/>
  <c r="L44" i="37"/>
  <c r="L41" i="37"/>
  <c r="L38" i="37"/>
  <c r="L32" i="37"/>
  <c r="L27" i="37"/>
  <c r="L33" i="37"/>
  <c r="L53" i="37"/>
  <c r="K62" i="36"/>
  <c r="K59" i="36"/>
  <c r="K60" i="36"/>
  <c r="L56" i="36"/>
  <c r="K61" i="36"/>
  <c r="K58" i="36"/>
  <c r="L24" i="36"/>
  <c r="L48" i="36"/>
  <c r="L35" i="36"/>
  <c r="L26" i="36"/>
  <c r="L44" i="36"/>
  <c r="L25" i="36"/>
  <c r="L53" i="36"/>
  <c r="L47" i="36"/>
  <c r="L32" i="36"/>
  <c r="L33" i="36"/>
  <c r="L28" i="36"/>
  <c r="L46" i="36"/>
  <c r="L37" i="36"/>
  <c r="L42" i="36"/>
  <c r="L41" i="36"/>
  <c r="L50" i="36"/>
  <c r="L29" i="36"/>
  <c r="L38" i="36"/>
  <c r="L43" i="36"/>
  <c r="L49" i="36"/>
  <c r="L36" i="36"/>
  <c r="L39" i="36"/>
  <c r="L31" i="36"/>
  <c r="L45" i="35"/>
  <c r="K62" i="35"/>
  <c r="L28" i="35"/>
  <c r="L51" i="35"/>
  <c r="L34" i="35"/>
  <c r="L31" i="35"/>
  <c r="L27" i="35"/>
  <c r="L50" i="35"/>
  <c r="L35" i="35"/>
  <c r="L39" i="35"/>
  <c r="L43" i="35"/>
  <c r="L56" i="35"/>
  <c r="L38" i="35"/>
  <c r="L49" i="35"/>
  <c r="L29" i="35"/>
  <c r="L37" i="35"/>
  <c r="L36" i="35"/>
  <c r="K60" i="35"/>
  <c r="L33" i="35"/>
  <c r="L40" i="35"/>
  <c r="L53" i="35"/>
  <c r="L24" i="35"/>
  <c r="L48" i="35"/>
  <c r="L32" i="35"/>
  <c r="K61" i="35"/>
  <c r="L54" i="35"/>
  <c r="K59" i="35"/>
  <c r="L44" i="35"/>
  <c r="L42" i="35"/>
  <c r="L41" i="35"/>
  <c r="K58" i="35"/>
  <c r="L30" i="35"/>
  <c r="L56" i="38" l="1"/>
  <c r="K60" i="38"/>
  <c r="K59" i="38"/>
  <c r="K62" i="38"/>
  <c r="L25" i="38"/>
  <c r="L49" i="38"/>
  <c r="L39" i="38"/>
  <c r="L32" i="38"/>
  <c r="L35" i="38"/>
  <c r="L27" i="38"/>
  <c r="L34" i="38"/>
  <c r="L55" i="38"/>
  <c r="L51" i="38"/>
  <c r="L52" i="38"/>
  <c r="L48" i="38"/>
  <c r="L26" i="38"/>
  <c r="L43" i="38"/>
  <c r="L33" i="38"/>
  <c r="L36" i="38"/>
  <c r="L30" i="38"/>
  <c r="K58" i="38"/>
  <c r="L46" i="38"/>
  <c r="L24" i="38"/>
  <c r="L37" i="38"/>
  <c r="L29" i="38"/>
  <c r="L47" i="38"/>
  <c r="L45" i="38"/>
  <c r="L31" i="38"/>
  <c r="L28" i="38"/>
  <c r="L50" i="38"/>
  <c r="L42" i="38"/>
  <c r="L54" i="38"/>
  <c r="L53" i="38"/>
  <c r="K61" i="38"/>
  <c r="L41" i="38"/>
  <c r="E56" i="16"/>
  <c r="F56" i="16" s="1"/>
  <c r="E56" i="30"/>
  <c r="I25" i="26"/>
  <c r="I26" i="26"/>
  <c r="I27" i="26"/>
  <c r="I28" i="26"/>
  <c r="I29" i="26"/>
  <c r="I30" i="26"/>
  <c r="I31" i="26"/>
  <c r="I32" i="26"/>
  <c r="I33" i="26"/>
  <c r="I34" i="26"/>
  <c r="I35" i="26"/>
  <c r="I36" i="26"/>
  <c r="I37" i="26"/>
  <c r="I38" i="26"/>
  <c r="I39" i="26"/>
  <c r="I40" i="26"/>
  <c r="I41" i="26"/>
  <c r="I42" i="26"/>
  <c r="I43" i="26"/>
  <c r="I44" i="26"/>
  <c r="I45" i="26"/>
  <c r="I46" i="26"/>
  <c r="I47" i="26"/>
  <c r="I48" i="26"/>
  <c r="I49" i="26"/>
  <c r="I50" i="26"/>
  <c r="I51" i="26"/>
  <c r="I52" i="26"/>
  <c r="I53" i="26"/>
  <c r="I54" i="26"/>
  <c r="I55" i="26"/>
  <c r="I56" i="26"/>
  <c r="I25" i="16"/>
  <c r="I26" i="16"/>
  <c r="I27" i="16"/>
  <c r="I28" i="16"/>
  <c r="I29" i="16"/>
  <c r="I30" i="16"/>
  <c r="I31" i="16"/>
  <c r="I32" i="16"/>
  <c r="I33" i="16"/>
  <c r="I34" i="16"/>
  <c r="I35" i="16"/>
  <c r="I36" i="16"/>
  <c r="I37" i="16"/>
  <c r="I38" i="16"/>
  <c r="I39" i="16"/>
  <c r="I40" i="16"/>
  <c r="I41" i="16"/>
  <c r="I42" i="16"/>
  <c r="I43" i="16"/>
  <c r="I44" i="16"/>
  <c r="I45" i="16"/>
  <c r="I46" i="16"/>
  <c r="I47" i="16"/>
  <c r="I48" i="16"/>
  <c r="I49" i="16"/>
  <c r="I50" i="16"/>
  <c r="I52" i="16"/>
  <c r="I53" i="16"/>
  <c r="I54" i="16"/>
  <c r="I55" i="16"/>
  <c r="I56" i="16"/>
  <c r="E25" i="16"/>
  <c r="F25" i="16" s="1"/>
  <c r="E26" i="16"/>
  <c r="F26" i="16" s="1"/>
  <c r="E27" i="16"/>
  <c r="F27" i="16" s="1"/>
  <c r="E28" i="16"/>
  <c r="F28" i="16" s="1"/>
  <c r="E29" i="16"/>
  <c r="F29" i="16" s="1"/>
  <c r="E30" i="16"/>
  <c r="F30" i="16" s="1"/>
  <c r="E31" i="16"/>
  <c r="F31" i="16" s="1"/>
  <c r="E32" i="16"/>
  <c r="F32" i="16" s="1"/>
  <c r="E33" i="16"/>
  <c r="F33" i="16" s="1"/>
  <c r="E34" i="16"/>
  <c r="F34" i="16" s="1"/>
  <c r="E35" i="16"/>
  <c r="F35" i="16" s="1"/>
  <c r="E36" i="16"/>
  <c r="F36" i="16" s="1"/>
  <c r="E37" i="16"/>
  <c r="F37" i="16" s="1"/>
  <c r="E38" i="16"/>
  <c r="F38" i="16" s="1"/>
  <c r="E39" i="16"/>
  <c r="F39" i="16" s="1"/>
  <c r="E40" i="16"/>
  <c r="F40" i="16" s="1"/>
  <c r="E41" i="16"/>
  <c r="F41" i="16" s="1"/>
  <c r="E42" i="16"/>
  <c r="F42" i="16" s="1"/>
  <c r="E43" i="16"/>
  <c r="F43" i="16" s="1"/>
  <c r="E44" i="16"/>
  <c r="F44" i="16" s="1"/>
  <c r="E45" i="16"/>
  <c r="F45" i="16" s="1"/>
  <c r="E46" i="16"/>
  <c r="F46" i="16" s="1"/>
  <c r="E47" i="16"/>
  <c r="F47" i="16" s="1"/>
  <c r="E48" i="16"/>
  <c r="F48" i="16" s="1"/>
  <c r="E49" i="16"/>
  <c r="F49" i="16" s="1"/>
  <c r="E50" i="16"/>
  <c r="F50" i="16" s="1"/>
  <c r="E52" i="16"/>
  <c r="F52" i="16" s="1"/>
  <c r="E53" i="16"/>
  <c r="F53" i="16" s="1"/>
  <c r="E54" i="16"/>
  <c r="F54" i="16" s="1"/>
  <c r="E55" i="16"/>
  <c r="F55" i="16" s="1"/>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E25" i="7"/>
  <c r="F25" i="7" s="1"/>
  <c r="E26" i="7"/>
  <c r="F26" i="7" s="1"/>
  <c r="E27" i="7"/>
  <c r="F27" i="7" s="1"/>
  <c r="E28" i="7"/>
  <c r="F28" i="7" s="1"/>
  <c r="E29" i="7"/>
  <c r="F29" i="7" s="1"/>
  <c r="E30" i="7"/>
  <c r="F30" i="7" s="1"/>
  <c r="E31" i="7"/>
  <c r="F31" i="7" s="1"/>
  <c r="E32" i="7"/>
  <c r="F32" i="7" s="1"/>
  <c r="E33" i="7"/>
  <c r="F33" i="7" s="1"/>
  <c r="E34" i="7"/>
  <c r="F34" i="7" s="1"/>
  <c r="E35" i="7"/>
  <c r="F35" i="7" s="1"/>
  <c r="E36" i="7"/>
  <c r="F36" i="7" s="1"/>
  <c r="E37" i="7"/>
  <c r="F37" i="7" s="1"/>
  <c r="E38" i="7"/>
  <c r="F38" i="7" s="1"/>
  <c r="E39" i="7"/>
  <c r="F39" i="7" s="1"/>
  <c r="E40" i="7"/>
  <c r="F40" i="7" s="1"/>
  <c r="E41" i="7"/>
  <c r="F41" i="7" s="1"/>
  <c r="E42" i="7"/>
  <c r="F42" i="7" s="1"/>
  <c r="E43" i="7"/>
  <c r="F43" i="7" s="1"/>
  <c r="E44" i="7"/>
  <c r="F44" i="7" s="1"/>
  <c r="E45" i="7"/>
  <c r="F45" i="7" s="1"/>
  <c r="E46" i="7"/>
  <c r="F46" i="7" s="1"/>
  <c r="E47" i="7"/>
  <c r="F47" i="7" s="1"/>
  <c r="E48" i="7"/>
  <c r="F48" i="7" s="1"/>
  <c r="E49" i="7"/>
  <c r="F49" i="7" s="1"/>
  <c r="E50" i="7"/>
  <c r="F50" i="7" s="1"/>
  <c r="E51" i="7"/>
  <c r="F51" i="7" s="1"/>
  <c r="E52" i="7"/>
  <c r="F52" i="7" s="1"/>
  <c r="E53" i="7"/>
  <c r="F53" i="7" s="1"/>
  <c r="E54" i="7"/>
  <c r="F54" i="7" s="1"/>
  <c r="E55" i="7"/>
  <c r="F55" i="7" s="1"/>
  <c r="E56" i="7"/>
  <c r="F56" i="7" s="1"/>
  <c r="I25" i="29"/>
  <c r="I26" i="29"/>
  <c r="I27" i="29"/>
  <c r="I28" i="29"/>
  <c r="I29" i="29"/>
  <c r="I30" i="29"/>
  <c r="I31" i="29"/>
  <c r="I32" i="29"/>
  <c r="I33" i="29"/>
  <c r="I34" i="29"/>
  <c r="I35" i="29"/>
  <c r="I36" i="29"/>
  <c r="I37" i="29"/>
  <c r="I38" i="29"/>
  <c r="I39" i="29"/>
  <c r="I40" i="29"/>
  <c r="I41" i="29"/>
  <c r="I42" i="29"/>
  <c r="I43" i="29"/>
  <c r="I44" i="29"/>
  <c r="I45" i="29"/>
  <c r="I46" i="29"/>
  <c r="I47" i="29"/>
  <c r="I48" i="29"/>
  <c r="I49" i="29"/>
  <c r="I50" i="29"/>
  <c r="I51" i="29"/>
  <c r="I52" i="29"/>
  <c r="I53" i="29"/>
  <c r="I54" i="29"/>
  <c r="I55" i="29"/>
  <c r="I56" i="29"/>
  <c r="E25" i="29"/>
  <c r="F25" i="29" s="1"/>
  <c r="E26" i="29"/>
  <c r="F26" i="29" s="1"/>
  <c r="E27" i="29"/>
  <c r="F27" i="29" s="1"/>
  <c r="E28" i="29"/>
  <c r="F28" i="29" s="1"/>
  <c r="E29" i="29"/>
  <c r="F29" i="29" s="1"/>
  <c r="E30" i="29"/>
  <c r="F30" i="29" s="1"/>
  <c r="E31" i="29"/>
  <c r="F31" i="29" s="1"/>
  <c r="E32" i="29"/>
  <c r="F32" i="29" s="1"/>
  <c r="E33" i="29"/>
  <c r="F33" i="29" s="1"/>
  <c r="E34" i="29"/>
  <c r="F34" i="29" s="1"/>
  <c r="E35" i="29"/>
  <c r="F35" i="29" s="1"/>
  <c r="E36" i="29"/>
  <c r="F36" i="29" s="1"/>
  <c r="E37" i="29"/>
  <c r="F37" i="29" s="1"/>
  <c r="E38" i="29"/>
  <c r="F38" i="29" s="1"/>
  <c r="E39" i="29"/>
  <c r="F39" i="29" s="1"/>
  <c r="E40" i="29"/>
  <c r="F40" i="29" s="1"/>
  <c r="E41" i="29"/>
  <c r="F41" i="29" s="1"/>
  <c r="E42" i="29"/>
  <c r="F42" i="29" s="1"/>
  <c r="E43" i="29"/>
  <c r="F43" i="29" s="1"/>
  <c r="E44" i="29"/>
  <c r="F44" i="29" s="1"/>
  <c r="E45" i="29"/>
  <c r="F45" i="29" s="1"/>
  <c r="E46" i="29"/>
  <c r="F46" i="29" s="1"/>
  <c r="E47" i="29"/>
  <c r="F47" i="29" s="1"/>
  <c r="E48" i="29"/>
  <c r="F48" i="29" s="1"/>
  <c r="E49" i="29"/>
  <c r="F49" i="29" s="1"/>
  <c r="E50" i="29"/>
  <c r="F50" i="29" s="1"/>
  <c r="E51" i="29"/>
  <c r="F51" i="29" s="1"/>
  <c r="E52" i="29"/>
  <c r="F52" i="29" s="1"/>
  <c r="E53" i="29"/>
  <c r="F53" i="29" s="1"/>
  <c r="E54" i="29"/>
  <c r="F54" i="29" s="1"/>
  <c r="E55" i="29"/>
  <c r="F55" i="29" s="1"/>
  <c r="E56" i="29"/>
  <c r="F56" i="29" s="1"/>
  <c r="I24" i="7"/>
  <c r="I24" i="29"/>
  <c r="I24" i="26"/>
  <c r="I25" i="8"/>
  <c r="E25" i="26"/>
  <c r="F25" i="26" s="1"/>
  <c r="E26" i="26"/>
  <c r="F26" i="26" s="1"/>
  <c r="E27" i="26"/>
  <c r="F27" i="26" s="1"/>
  <c r="E28" i="26"/>
  <c r="F28" i="26" s="1"/>
  <c r="E29" i="26"/>
  <c r="F29" i="26" s="1"/>
  <c r="E30" i="26"/>
  <c r="F30" i="26" s="1"/>
  <c r="E31" i="26"/>
  <c r="F31" i="26" s="1"/>
  <c r="E32" i="26"/>
  <c r="F32" i="26" s="1"/>
  <c r="E33" i="26"/>
  <c r="F33" i="26" s="1"/>
  <c r="E34" i="26"/>
  <c r="F34" i="26" s="1"/>
  <c r="E35" i="26"/>
  <c r="F35" i="26" s="1"/>
  <c r="E36" i="26"/>
  <c r="F36" i="26" s="1"/>
  <c r="E37" i="26"/>
  <c r="F37" i="26" s="1"/>
  <c r="E38" i="26"/>
  <c r="F38" i="26" s="1"/>
  <c r="E39" i="26"/>
  <c r="F39" i="26" s="1"/>
  <c r="E40" i="26"/>
  <c r="F40" i="26" s="1"/>
  <c r="E41" i="26"/>
  <c r="F41" i="26" s="1"/>
  <c r="E42" i="26"/>
  <c r="F42" i="26" s="1"/>
  <c r="E43" i="26"/>
  <c r="F43" i="26" s="1"/>
  <c r="E44" i="26"/>
  <c r="F44" i="26" s="1"/>
  <c r="E45" i="26"/>
  <c r="F45" i="26" s="1"/>
  <c r="E46" i="26"/>
  <c r="F46" i="26" s="1"/>
  <c r="E47" i="26"/>
  <c r="F47" i="26" s="1"/>
  <c r="E48" i="26"/>
  <c r="F48" i="26" s="1"/>
  <c r="E49" i="26"/>
  <c r="F49" i="26" s="1"/>
  <c r="E50" i="26"/>
  <c r="F50" i="26" s="1"/>
  <c r="E51" i="26"/>
  <c r="F51" i="26" s="1"/>
  <c r="E52" i="26"/>
  <c r="F52" i="26" s="1"/>
  <c r="E53" i="26"/>
  <c r="F53" i="26" s="1"/>
  <c r="E54" i="26"/>
  <c r="F54" i="26" s="1"/>
  <c r="E55" i="26"/>
  <c r="F55" i="26" s="1"/>
  <c r="E56" i="26"/>
  <c r="F56" i="26" s="1"/>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E25" i="6"/>
  <c r="E26" i="6"/>
  <c r="E27" i="6"/>
  <c r="E28" i="6"/>
  <c r="E29" i="6"/>
  <c r="E30" i="6"/>
  <c r="E31" i="6"/>
  <c r="E32" i="6"/>
  <c r="E33" i="6"/>
  <c r="E34" i="6"/>
  <c r="E35" i="6"/>
  <c r="E36" i="6"/>
  <c r="E37" i="6"/>
  <c r="E38" i="6"/>
  <c r="E39" i="6"/>
  <c r="E40" i="6"/>
  <c r="E41" i="6"/>
  <c r="E42" i="6"/>
  <c r="E43" i="6"/>
  <c r="E44" i="6"/>
  <c r="E45" i="6"/>
  <c r="E46" i="6"/>
  <c r="E47" i="6"/>
  <c r="E48" i="6"/>
  <c r="F49" i="6"/>
  <c r="E50" i="6"/>
  <c r="E51" i="6"/>
  <c r="E52" i="6"/>
  <c r="E53" i="6"/>
  <c r="E54" i="6"/>
  <c r="E55" i="6"/>
  <c r="E56" i="6"/>
  <c r="I56" i="30"/>
  <c r="I54" i="30"/>
  <c r="E54" i="30"/>
  <c r="I52" i="30"/>
  <c r="E52" i="30"/>
  <c r="F52" i="30" s="1"/>
  <c r="I51" i="30"/>
  <c r="E51" i="30"/>
  <c r="F51" i="30" s="1"/>
  <c r="I50" i="30"/>
  <c r="E50" i="30"/>
  <c r="F50" i="30" s="1"/>
  <c r="I49" i="30"/>
  <c r="E49" i="30"/>
  <c r="F49" i="30" s="1"/>
  <c r="I48" i="30"/>
  <c r="E48" i="30"/>
  <c r="F48" i="30" s="1"/>
  <c r="I47" i="30"/>
  <c r="E47" i="30"/>
  <c r="F47" i="30" s="1"/>
  <c r="I46" i="30"/>
  <c r="E46" i="30"/>
  <c r="F46" i="30" s="1"/>
  <c r="I45" i="30"/>
  <c r="E45" i="30"/>
  <c r="F45" i="30" s="1"/>
  <c r="I44" i="30"/>
  <c r="E44" i="30"/>
  <c r="F44" i="30" s="1"/>
  <c r="I43" i="30"/>
  <c r="E43" i="30"/>
  <c r="F43" i="30" s="1"/>
  <c r="I42" i="30"/>
  <c r="E42" i="30"/>
  <c r="F42" i="30" s="1"/>
  <c r="I41" i="30"/>
  <c r="E41" i="30"/>
  <c r="F41" i="30" s="1"/>
  <c r="I40" i="30"/>
  <c r="E40" i="30"/>
  <c r="F40" i="30" s="1"/>
  <c r="I39" i="30"/>
  <c r="E39" i="30"/>
  <c r="F39" i="30" s="1"/>
  <c r="I38" i="30"/>
  <c r="E38" i="30"/>
  <c r="F38" i="30" s="1"/>
  <c r="I37" i="30"/>
  <c r="E37" i="30"/>
  <c r="F37" i="30" s="1"/>
  <c r="I36" i="30"/>
  <c r="E36" i="30"/>
  <c r="F36" i="30" s="1"/>
  <c r="I35" i="30"/>
  <c r="E35" i="30"/>
  <c r="F35" i="30" s="1"/>
  <c r="I34" i="30"/>
  <c r="E34" i="30"/>
  <c r="F34" i="30" s="1"/>
  <c r="I33" i="30"/>
  <c r="E33" i="30"/>
  <c r="F33" i="30" s="1"/>
  <c r="I32" i="30"/>
  <c r="E32" i="30"/>
  <c r="F32" i="30" s="1"/>
  <c r="I31" i="30"/>
  <c r="E31" i="30"/>
  <c r="F31" i="30" s="1"/>
  <c r="I30" i="30"/>
  <c r="E30" i="30"/>
  <c r="F30" i="30" s="1"/>
  <c r="I29" i="30"/>
  <c r="E29" i="30"/>
  <c r="F29" i="30" s="1"/>
  <c r="I28" i="30"/>
  <c r="E28" i="30"/>
  <c r="F28" i="30" s="1"/>
  <c r="I27" i="30"/>
  <c r="E27" i="30"/>
  <c r="F27" i="30" s="1"/>
  <c r="I26" i="30"/>
  <c r="E26" i="30"/>
  <c r="F26" i="30" s="1"/>
  <c r="I25" i="30"/>
  <c r="E25" i="30"/>
  <c r="F25" i="30" s="1"/>
  <c r="I24" i="30"/>
  <c r="E24" i="30"/>
  <c r="E24" i="29"/>
  <c r="F42" i="6" l="1"/>
  <c r="M42" i="6"/>
  <c r="F41" i="6"/>
  <c r="M41" i="6"/>
  <c r="F33" i="6"/>
  <c r="M33" i="6"/>
  <c r="N33" i="6" s="1"/>
  <c r="F25" i="6"/>
  <c r="M25" i="6"/>
  <c r="N25" i="6" s="1"/>
  <c r="F26" i="6"/>
  <c r="M26" i="6"/>
  <c r="F48" i="6"/>
  <c r="M48" i="6"/>
  <c r="F39" i="6"/>
  <c r="M39" i="6"/>
  <c r="N39" i="6" s="1"/>
  <c r="F54" i="6"/>
  <c r="K54" i="6" s="1"/>
  <c r="M54" i="6"/>
  <c r="F46" i="6"/>
  <c r="M46" i="6"/>
  <c r="F38" i="6"/>
  <c r="M38" i="6"/>
  <c r="F30" i="6"/>
  <c r="M30" i="6"/>
  <c r="N30" i="6" s="1"/>
  <c r="F50" i="6"/>
  <c r="K50" i="6" s="1"/>
  <c r="M50" i="6"/>
  <c r="F32" i="6"/>
  <c r="M32" i="6"/>
  <c r="F31" i="6"/>
  <c r="K31" i="6" s="1"/>
  <c r="M31" i="6"/>
  <c r="F53" i="6"/>
  <c r="M53" i="6"/>
  <c r="F45" i="6"/>
  <c r="M45" i="6"/>
  <c r="N45" i="6" s="1"/>
  <c r="F37" i="6"/>
  <c r="M37" i="6"/>
  <c r="F29" i="6"/>
  <c r="M29" i="6"/>
  <c r="F56" i="6"/>
  <c r="K56" i="6" s="1"/>
  <c r="M56" i="6"/>
  <c r="F55" i="6"/>
  <c r="M55" i="6"/>
  <c r="N55" i="6" s="1"/>
  <c r="F52" i="6"/>
  <c r="M52" i="6"/>
  <c r="F44" i="6"/>
  <c r="M44" i="6"/>
  <c r="N44" i="6" s="1"/>
  <c r="F36" i="6"/>
  <c r="M36" i="6"/>
  <c r="N36" i="6" s="1"/>
  <c r="F28" i="6"/>
  <c r="K28" i="6" s="1"/>
  <c r="M28" i="6"/>
  <c r="F34" i="6"/>
  <c r="M34" i="6"/>
  <c r="F40" i="6"/>
  <c r="M40" i="6"/>
  <c r="F47" i="6"/>
  <c r="M47" i="6"/>
  <c r="N47" i="6" s="1"/>
  <c r="F51" i="6"/>
  <c r="M51" i="6"/>
  <c r="N51" i="6" s="1"/>
  <c r="F43" i="6"/>
  <c r="M43" i="6"/>
  <c r="F35" i="6"/>
  <c r="M35" i="6"/>
  <c r="F27" i="6"/>
  <c r="M27" i="6"/>
  <c r="N27" i="6" s="1"/>
  <c r="J52" i="7"/>
  <c r="K27" i="7"/>
  <c r="I61" i="7"/>
  <c r="I58" i="7"/>
  <c r="I60" i="7"/>
  <c r="I62" i="7"/>
  <c r="I59" i="7"/>
  <c r="J56" i="7"/>
  <c r="I58" i="29"/>
  <c r="I61" i="29"/>
  <c r="I59" i="29"/>
  <c r="I60" i="29"/>
  <c r="I62" i="29"/>
  <c r="F24" i="29"/>
  <c r="E62" i="29"/>
  <c r="E60" i="29"/>
  <c r="E58" i="29"/>
  <c r="E61" i="29"/>
  <c r="E59" i="29"/>
  <c r="I61" i="26"/>
  <c r="I58" i="26"/>
  <c r="I60" i="26"/>
  <c r="I62" i="26"/>
  <c r="I59" i="26"/>
  <c r="I62" i="30"/>
  <c r="I59" i="30"/>
  <c r="I61" i="30"/>
  <c r="I58" i="30"/>
  <c r="I60" i="30"/>
  <c r="F24" i="30"/>
  <c r="G30" i="30" s="1"/>
  <c r="E61" i="30"/>
  <c r="E59" i="30"/>
  <c r="E62" i="30"/>
  <c r="E60" i="30"/>
  <c r="E58" i="30"/>
  <c r="K36" i="16"/>
  <c r="K39" i="16"/>
  <c r="K35" i="16"/>
  <c r="K47" i="16"/>
  <c r="K54" i="16"/>
  <c r="K49" i="16"/>
  <c r="K41" i="16"/>
  <c r="K37" i="16"/>
  <c r="K29" i="16"/>
  <c r="K48" i="16"/>
  <c r="K40" i="16"/>
  <c r="K28" i="16"/>
  <c r="K52" i="16"/>
  <c r="K27" i="16"/>
  <c r="K53" i="16"/>
  <c r="K50" i="16"/>
  <c r="K38" i="16"/>
  <c r="K26" i="16"/>
  <c r="K25" i="16"/>
  <c r="J48" i="7"/>
  <c r="J40" i="7"/>
  <c r="J32" i="7"/>
  <c r="J24" i="7"/>
  <c r="J55" i="7"/>
  <c r="J51" i="7"/>
  <c r="J47" i="7"/>
  <c r="J43" i="7"/>
  <c r="J39" i="7"/>
  <c r="J35" i="7"/>
  <c r="J31" i="7"/>
  <c r="J27" i="7"/>
  <c r="J36" i="7"/>
  <c r="J54" i="7"/>
  <c r="J50" i="7"/>
  <c r="J46" i="7"/>
  <c r="J42" i="7"/>
  <c r="J38" i="7"/>
  <c r="J34" i="7"/>
  <c r="J30" i="7"/>
  <c r="J26" i="7"/>
  <c r="J44" i="7"/>
  <c r="J28" i="7"/>
  <c r="J53" i="7"/>
  <c r="J49" i="7"/>
  <c r="J45" i="7"/>
  <c r="J41" i="7"/>
  <c r="J37" i="7"/>
  <c r="J33" i="7"/>
  <c r="J29" i="7"/>
  <c r="J25" i="7"/>
  <c r="J24" i="29"/>
  <c r="G54" i="29"/>
  <c r="G50" i="29"/>
  <c r="J50" i="29"/>
  <c r="J38" i="29"/>
  <c r="J26" i="29"/>
  <c r="G46" i="29"/>
  <c r="G34" i="29"/>
  <c r="G49" i="29"/>
  <c r="G33" i="29"/>
  <c r="G38" i="29"/>
  <c r="G26" i="29"/>
  <c r="G53" i="29"/>
  <c r="G41" i="29"/>
  <c r="G29" i="29"/>
  <c r="G52" i="29"/>
  <c r="G48" i="29"/>
  <c r="G44" i="29"/>
  <c r="G40" i="29"/>
  <c r="G36" i="29"/>
  <c r="G32" i="29"/>
  <c r="G28" i="29"/>
  <c r="G42" i="29"/>
  <c r="G30" i="29"/>
  <c r="G45" i="29"/>
  <c r="G37" i="29"/>
  <c r="G25" i="29"/>
  <c r="G56" i="29"/>
  <c r="G55" i="29"/>
  <c r="G51" i="29"/>
  <c r="G47" i="29"/>
  <c r="G43" i="29"/>
  <c r="G39" i="29"/>
  <c r="G35" i="29"/>
  <c r="G31" i="29"/>
  <c r="G27" i="29"/>
  <c r="J54" i="29"/>
  <c r="J42" i="29"/>
  <c r="J30" i="29"/>
  <c r="J53" i="29"/>
  <c r="J49" i="29"/>
  <c r="J45" i="29"/>
  <c r="J41" i="29"/>
  <c r="J37" i="29"/>
  <c r="J33" i="29"/>
  <c r="J29" i="29"/>
  <c r="J25" i="29"/>
  <c r="K46" i="29"/>
  <c r="K34" i="29"/>
  <c r="K56" i="29"/>
  <c r="J52" i="29"/>
  <c r="J48" i="29"/>
  <c r="K44" i="29"/>
  <c r="J40" i="29"/>
  <c r="J36" i="29"/>
  <c r="K32" i="29"/>
  <c r="J28" i="29"/>
  <c r="K54" i="29"/>
  <c r="K55" i="29"/>
  <c r="J51" i="29"/>
  <c r="K47" i="29"/>
  <c r="J43" i="29"/>
  <c r="J39" i="29"/>
  <c r="K35" i="29"/>
  <c r="J31" i="29"/>
  <c r="J27" i="29"/>
  <c r="K52" i="26"/>
  <c r="K36" i="26"/>
  <c r="K47" i="26"/>
  <c r="K35" i="26"/>
  <c r="K56" i="26"/>
  <c r="K44" i="26"/>
  <c r="K32" i="26"/>
  <c r="K55" i="26"/>
  <c r="K51" i="26"/>
  <c r="K39" i="26"/>
  <c r="K27" i="26"/>
  <c r="K54" i="26"/>
  <c r="K50" i="26"/>
  <c r="K46" i="26"/>
  <c r="K42" i="26"/>
  <c r="K38" i="26"/>
  <c r="K34" i="26"/>
  <c r="K30" i="26"/>
  <c r="K26" i="26"/>
  <c r="K48" i="26"/>
  <c r="K40" i="26"/>
  <c r="K28" i="26"/>
  <c r="K43" i="26"/>
  <c r="K31" i="26"/>
  <c r="K53" i="26"/>
  <c r="K49" i="26"/>
  <c r="K45" i="26"/>
  <c r="K41" i="26"/>
  <c r="K37" i="26"/>
  <c r="K33" i="26"/>
  <c r="K29" i="26"/>
  <c r="K25" i="26"/>
  <c r="K32" i="6"/>
  <c r="K55" i="6"/>
  <c r="K43" i="6"/>
  <c r="K44" i="6"/>
  <c r="K48" i="6"/>
  <c r="K36" i="6"/>
  <c r="K51" i="6"/>
  <c r="K47" i="6"/>
  <c r="K35" i="6"/>
  <c r="K46" i="6"/>
  <c r="K42" i="6"/>
  <c r="K38" i="6"/>
  <c r="K34" i="6"/>
  <c r="K30" i="6"/>
  <c r="K26" i="6"/>
  <c r="K52" i="6"/>
  <c r="K40" i="6"/>
  <c r="K39" i="6"/>
  <c r="K27" i="6"/>
  <c r="K53" i="6"/>
  <c r="K49" i="6"/>
  <c r="N49" i="6" s="1"/>
  <c r="K45" i="6"/>
  <c r="K41" i="6"/>
  <c r="K37" i="6"/>
  <c r="K33" i="6"/>
  <c r="K29" i="6"/>
  <c r="K25" i="6"/>
  <c r="K45" i="29"/>
  <c r="K43" i="29"/>
  <c r="K42" i="29"/>
  <c r="J47" i="29"/>
  <c r="J35" i="29"/>
  <c r="K33" i="29"/>
  <c r="J46" i="29"/>
  <c r="J34" i="29"/>
  <c r="K31" i="29"/>
  <c r="K30" i="29"/>
  <c r="J56" i="29"/>
  <c r="J44" i="29"/>
  <c r="J32" i="29"/>
  <c r="J55" i="29"/>
  <c r="J38" i="26"/>
  <c r="J24" i="30"/>
  <c r="J48" i="26"/>
  <c r="J50" i="26"/>
  <c r="J46" i="26"/>
  <c r="J26" i="26"/>
  <c r="J36" i="26"/>
  <c r="J47" i="26"/>
  <c r="J35" i="26"/>
  <c r="J29" i="26"/>
  <c r="K49" i="7"/>
  <c r="K25" i="7"/>
  <c r="K48" i="7"/>
  <c r="K36" i="7"/>
  <c r="K47" i="7"/>
  <c r="K35" i="7"/>
  <c r="K37" i="7"/>
  <c r="K46" i="7"/>
  <c r="K34" i="7"/>
  <c r="K45" i="7"/>
  <c r="K33" i="7"/>
  <c r="K56" i="7"/>
  <c r="K44" i="7"/>
  <c r="K32" i="7"/>
  <c r="K55" i="7"/>
  <c r="K43" i="7"/>
  <c r="K31" i="7"/>
  <c r="K54" i="7"/>
  <c r="K42" i="7"/>
  <c r="K30" i="7"/>
  <c r="K53" i="7"/>
  <c r="K41" i="7"/>
  <c r="K29" i="7"/>
  <c r="K52" i="7"/>
  <c r="K28" i="7"/>
  <c r="K40" i="7"/>
  <c r="K50" i="7"/>
  <c r="K38" i="7"/>
  <c r="K26" i="7"/>
  <c r="K51" i="7"/>
  <c r="K39" i="7"/>
  <c r="G25" i="30"/>
  <c r="G33" i="30"/>
  <c r="G36" i="30"/>
  <c r="G48" i="30"/>
  <c r="J52" i="26"/>
  <c r="J40" i="26"/>
  <c r="J28" i="26"/>
  <c r="J51" i="26"/>
  <c r="J39" i="26"/>
  <c r="J27" i="26"/>
  <c r="J25" i="26"/>
  <c r="J34" i="26"/>
  <c r="J37" i="26"/>
  <c r="J45" i="26"/>
  <c r="J33" i="26"/>
  <c r="J56" i="26"/>
  <c r="J44" i="26"/>
  <c r="J32" i="26"/>
  <c r="J55" i="26"/>
  <c r="J43" i="26"/>
  <c r="J31" i="26"/>
  <c r="J54" i="26"/>
  <c r="J42" i="26"/>
  <c r="J30" i="26"/>
  <c r="J49" i="26"/>
  <c r="J53" i="26"/>
  <c r="J41" i="26"/>
  <c r="K46" i="16"/>
  <c r="K34" i="16"/>
  <c r="K45" i="16"/>
  <c r="K33" i="16"/>
  <c r="K44" i="16"/>
  <c r="K32" i="16"/>
  <c r="K56" i="16"/>
  <c r="K43" i="16"/>
  <c r="K31" i="16"/>
  <c r="K55" i="16"/>
  <c r="K42" i="16"/>
  <c r="K30" i="16"/>
  <c r="K53" i="29"/>
  <c r="K41" i="29"/>
  <c r="K29" i="29"/>
  <c r="K52" i="29"/>
  <c r="K40" i="29"/>
  <c r="K28" i="29"/>
  <c r="K51" i="29"/>
  <c r="K39" i="29"/>
  <c r="K27" i="29"/>
  <c r="K50" i="29"/>
  <c r="K38" i="29"/>
  <c r="K26" i="29"/>
  <c r="K49" i="29"/>
  <c r="K37" i="29"/>
  <c r="K25" i="29"/>
  <c r="K48" i="29"/>
  <c r="K36" i="29"/>
  <c r="J24" i="26"/>
  <c r="J36" i="30"/>
  <c r="J33" i="30"/>
  <c r="J45" i="30"/>
  <c r="J48" i="30"/>
  <c r="G37" i="30"/>
  <c r="G49" i="30"/>
  <c r="J39" i="30"/>
  <c r="J51" i="30"/>
  <c r="G52" i="30"/>
  <c r="G27" i="30"/>
  <c r="J30" i="30"/>
  <c r="G42" i="30"/>
  <c r="G50" i="30"/>
  <c r="G54" i="30"/>
  <c r="J42" i="30"/>
  <c r="J54" i="30"/>
  <c r="J27" i="30"/>
  <c r="G43" i="30"/>
  <c r="K24" i="30"/>
  <c r="J56" i="30"/>
  <c r="G28" i="30"/>
  <c r="G35" i="30"/>
  <c r="G47" i="30"/>
  <c r="J26" i="30"/>
  <c r="J29" i="30"/>
  <c r="J32" i="30"/>
  <c r="J35" i="30"/>
  <c r="J38" i="30"/>
  <c r="J41" i="30"/>
  <c r="J44" i="30"/>
  <c r="J47" i="30"/>
  <c r="J50" i="30"/>
  <c r="J53" i="30"/>
  <c r="J31" i="30"/>
  <c r="J52" i="30"/>
  <c r="J25" i="30"/>
  <c r="J28" i="30"/>
  <c r="J34" i="30"/>
  <c r="J37" i="30"/>
  <c r="J40" i="30"/>
  <c r="J43" i="30"/>
  <c r="J46" i="30"/>
  <c r="J49" i="30"/>
  <c r="G24" i="29"/>
  <c r="K24" i="29"/>
  <c r="I25" i="23"/>
  <c r="I26" i="23"/>
  <c r="I27" i="23"/>
  <c r="I28" i="23"/>
  <c r="I29" i="23"/>
  <c r="I30" i="23"/>
  <c r="I31" i="23"/>
  <c r="I32" i="23"/>
  <c r="I33" i="23"/>
  <c r="I34" i="23"/>
  <c r="I35" i="23"/>
  <c r="I36" i="23"/>
  <c r="I37" i="23"/>
  <c r="I38" i="23"/>
  <c r="I39" i="23"/>
  <c r="I40" i="23"/>
  <c r="I41" i="23"/>
  <c r="I42" i="23"/>
  <c r="I43" i="23"/>
  <c r="I44" i="23"/>
  <c r="I45" i="23"/>
  <c r="I46" i="23"/>
  <c r="I47" i="23"/>
  <c r="I48" i="23"/>
  <c r="I49" i="23"/>
  <c r="I50" i="23"/>
  <c r="I51" i="23"/>
  <c r="I52" i="23"/>
  <c r="I53" i="23"/>
  <c r="I54" i="23"/>
  <c r="I55" i="23"/>
  <c r="I56" i="23"/>
  <c r="E25" i="23"/>
  <c r="F25" i="23" s="1"/>
  <c r="E26" i="23"/>
  <c r="F26" i="23" s="1"/>
  <c r="E27" i="23"/>
  <c r="F27" i="23" s="1"/>
  <c r="E28" i="23"/>
  <c r="F28" i="23" s="1"/>
  <c r="E29" i="23"/>
  <c r="F29" i="23" s="1"/>
  <c r="E30" i="23"/>
  <c r="F30" i="23" s="1"/>
  <c r="E31" i="23"/>
  <c r="F31" i="23" s="1"/>
  <c r="E32" i="23"/>
  <c r="F32" i="23" s="1"/>
  <c r="E33" i="23"/>
  <c r="F33" i="23" s="1"/>
  <c r="E34" i="23"/>
  <c r="F34" i="23" s="1"/>
  <c r="E35" i="23"/>
  <c r="F35" i="23" s="1"/>
  <c r="E36" i="23"/>
  <c r="F36" i="23" s="1"/>
  <c r="E37" i="23"/>
  <c r="F37" i="23" s="1"/>
  <c r="E38" i="23"/>
  <c r="F38" i="23" s="1"/>
  <c r="E39" i="23"/>
  <c r="F39" i="23" s="1"/>
  <c r="E40" i="23"/>
  <c r="F40" i="23" s="1"/>
  <c r="E41" i="23"/>
  <c r="F41" i="23" s="1"/>
  <c r="E42" i="23"/>
  <c r="F42" i="23" s="1"/>
  <c r="E43" i="23"/>
  <c r="F43" i="23" s="1"/>
  <c r="E44" i="23"/>
  <c r="F44" i="23" s="1"/>
  <c r="E45" i="23"/>
  <c r="F45" i="23" s="1"/>
  <c r="E46" i="23"/>
  <c r="F46" i="23" s="1"/>
  <c r="E47" i="23"/>
  <c r="F47" i="23" s="1"/>
  <c r="E48" i="23"/>
  <c r="F48" i="23" s="1"/>
  <c r="E49" i="23"/>
  <c r="F49" i="23" s="1"/>
  <c r="E50" i="23"/>
  <c r="F50" i="23" s="1"/>
  <c r="E51" i="23"/>
  <c r="F51" i="23" s="1"/>
  <c r="E52" i="23"/>
  <c r="F52" i="23" s="1"/>
  <c r="E53" i="23"/>
  <c r="F53" i="23" s="1"/>
  <c r="E54" i="23"/>
  <c r="F54" i="23" s="1"/>
  <c r="E55" i="23"/>
  <c r="F55" i="23" s="1"/>
  <c r="E56" i="23"/>
  <c r="F56" i="23" s="1"/>
  <c r="E24" i="7"/>
  <c r="E24" i="26"/>
  <c r="I24" i="23"/>
  <c r="E24" i="23"/>
  <c r="N54" i="6" l="1"/>
  <c r="N28" i="6"/>
  <c r="N56" i="6"/>
  <c r="N53" i="6"/>
  <c r="N35" i="6"/>
  <c r="N40" i="6"/>
  <c r="N29" i="6"/>
  <c r="N31" i="6"/>
  <c r="N38" i="6"/>
  <c r="N48" i="6"/>
  <c r="N41" i="6"/>
  <c r="N50" i="6"/>
  <c r="N43" i="6"/>
  <c r="N34" i="6"/>
  <c r="N52" i="6"/>
  <c r="N37" i="6"/>
  <c r="N32" i="6"/>
  <c r="N46" i="6"/>
  <c r="N26" i="6"/>
  <c r="N42" i="6"/>
  <c r="E61" i="7"/>
  <c r="E62" i="7"/>
  <c r="E60" i="7"/>
  <c r="E59" i="7"/>
  <c r="E58" i="7"/>
  <c r="K58" i="29"/>
  <c r="K59" i="29"/>
  <c r="K61" i="29"/>
  <c r="K62" i="29"/>
  <c r="K60" i="29"/>
  <c r="F62" i="29"/>
  <c r="F60" i="29"/>
  <c r="F61" i="29"/>
  <c r="F58" i="29"/>
  <c r="F59" i="29"/>
  <c r="F24" i="26"/>
  <c r="G31" i="26" s="1"/>
  <c r="E62" i="26"/>
  <c r="E60" i="26"/>
  <c r="E58" i="26"/>
  <c r="E61" i="26"/>
  <c r="E59" i="26"/>
  <c r="K47" i="23"/>
  <c r="K35" i="23"/>
  <c r="J56" i="23"/>
  <c r="I60" i="23"/>
  <c r="I62" i="23"/>
  <c r="I61" i="23"/>
  <c r="I58" i="23"/>
  <c r="I59" i="23"/>
  <c r="F24" i="23"/>
  <c r="G24" i="23" s="1"/>
  <c r="E58" i="23"/>
  <c r="E60" i="23"/>
  <c r="E61" i="23"/>
  <c r="E59" i="23"/>
  <c r="E62" i="23"/>
  <c r="G38" i="30"/>
  <c r="G40" i="30"/>
  <c r="G24" i="30"/>
  <c r="G26" i="30"/>
  <c r="G39" i="30"/>
  <c r="G45" i="30"/>
  <c r="G46" i="30"/>
  <c r="G29" i="30"/>
  <c r="G51" i="30"/>
  <c r="G31" i="30"/>
  <c r="G34" i="30"/>
  <c r="G44" i="30"/>
  <c r="G32" i="30"/>
  <c r="G56" i="30"/>
  <c r="G41" i="30"/>
  <c r="K62" i="30"/>
  <c r="K59" i="30"/>
  <c r="K60" i="30"/>
  <c r="K58" i="30"/>
  <c r="K61" i="30"/>
  <c r="F61" i="30"/>
  <c r="F59" i="30"/>
  <c r="F62" i="30"/>
  <c r="F60" i="30"/>
  <c r="F58" i="30"/>
  <c r="G25" i="26"/>
  <c r="G45" i="26"/>
  <c r="G40" i="26"/>
  <c r="G38" i="26"/>
  <c r="G43" i="26"/>
  <c r="G29" i="26"/>
  <c r="G39" i="26"/>
  <c r="G27" i="26"/>
  <c r="G42" i="26"/>
  <c r="G34" i="26"/>
  <c r="G50" i="26"/>
  <c r="G55" i="26"/>
  <c r="J55" i="23"/>
  <c r="J51" i="23"/>
  <c r="J43" i="23"/>
  <c r="J31" i="23"/>
  <c r="J50" i="23"/>
  <c r="J38" i="23"/>
  <c r="J53" i="23"/>
  <c r="J49" i="23"/>
  <c r="J45" i="23"/>
  <c r="J41" i="23"/>
  <c r="J37" i="23"/>
  <c r="J33" i="23"/>
  <c r="J29" i="23"/>
  <c r="J25" i="23"/>
  <c r="J47" i="23"/>
  <c r="J39" i="23"/>
  <c r="J35" i="23"/>
  <c r="J27" i="23"/>
  <c r="J46" i="23"/>
  <c r="J34" i="23"/>
  <c r="J26" i="23"/>
  <c r="J52" i="23"/>
  <c r="J48" i="23"/>
  <c r="J40" i="23"/>
  <c r="J44" i="23"/>
  <c r="J28" i="23"/>
  <c r="L54" i="29"/>
  <c r="L29" i="29"/>
  <c r="L50" i="29"/>
  <c r="L30" i="30"/>
  <c r="L31" i="30"/>
  <c r="L49" i="30"/>
  <c r="L45" i="30"/>
  <c r="L54" i="30"/>
  <c r="L41" i="30"/>
  <c r="L47" i="30"/>
  <c r="L52" i="30"/>
  <c r="L40" i="30"/>
  <c r="L46" i="30"/>
  <c r="L43" i="30"/>
  <c r="L29" i="30"/>
  <c r="L34" i="30"/>
  <c r="L38" i="30"/>
  <c r="L37" i="30"/>
  <c r="L28" i="30"/>
  <c r="L35" i="30"/>
  <c r="L44" i="30"/>
  <c r="L36" i="30"/>
  <c r="L50" i="30"/>
  <c r="L42" i="30"/>
  <c r="L51" i="30"/>
  <c r="L48" i="30"/>
  <c r="L33" i="30"/>
  <c r="L56" i="30"/>
  <c r="L25" i="30"/>
  <c r="L53" i="30"/>
  <c r="L26" i="30"/>
  <c r="L39" i="30"/>
  <c r="L32" i="30"/>
  <c r="L27" i="30"/>
  <c r="G30" i="26"/>
  <c r="G44" i="26"/>
  <c r="G26" i="26"/>
  <c r="G28" i="26"/>
  <c r="G46" i="26"/>
  <c r="G56" i="26"/>
  <c r="G49" i="26"/>
  <c r="G33" i="26"/>
  <c r="G35" i="26"/>
  <c r="G36" i="26"/>
  <c r="G52" i="26"/>
  <c r="L26" i="29"/>
  <c r="L42" i="29"/>
  <c r="L38" i="29"/>
  <c r="L44" i="29"/>
  <c r="L41" i="29"/>
  <c r="L39" i="29"/>
  <c r="L53" i="29"/>
  <c r="L56" i="29"/>
  <c r="L32" i="29"/>
  <c r="L51" i="29"/>
  <c r="L45" i="29"/>
  <c r="L27" i="29"/>
  <c r="L24" i="29"/>
  <c r="L36" i="29"/>
  <c r="L34" i="29"/>
  <c r="L43" i="29"/>
  <c r="L48" i="29"/>
  <c r="L28" i="29"/>
  <c r="L46" i="29"/>
  <c r="L25" i="29"/>
  <c r="L40" i="29"/>
  <c r="L30" i="29"/>
  <c r="L55" i="29"/>
  <c r="L37" i="29"/>
  <c r="L52" i="29"/>
  <c r="L33" i="29"/>
  <c r="L35" i="29"/>
  <c r="L49" i="29"/>
  <c r="L31" i="29"/>
  <c r="L47" i="29"/>
  <c r="J32" i="23"/>
  <c r="K46" i="23"/>
  <c r="K34" i="23"/>
  <c r="J54" i="23"/>
  <c r="J30" i="23"/>
  <c r="J42" i="23"/>
  <c r="J36" i="23"/>
  <c r="K36" i="23"/>
  <c r="G36" i="23"/>
  <c r="K45" i="23"/>
  <c r="G45" i="23"/>
  <c r="K33" i="23"/>
  <c r="K56" i="23"/>
  <c r="K44" i="23"/>
  <c r="G44" i="23"/>
  <c r="K32" i="23"/>
  <c r="G32" i="23"/>
  <c r="K55" i="23"/>
  <c r="K43" i="23"/>
  <c r="K31" i="23"/>
  <c r="K48" i="23"/>
  <c r="G48" i="23"/>
  <c r="K54" i="23"/>
  <c r="G54" i="23"/>
  <c r="G42" i="23"/>
  <c r="K42" i="23"/>
  <c r="K30" i="23"/>
  <c r="G30" i="23"/>
  <c r="K53" i="23"/>
  <c r="G53" i="23"/>
  <c r="K41" i="23"/>
  <c r="G41" i="23"/>
  <c r="K29" i="23"/>
  <c r="G29" i="23"/>
  <c r="K52" i="23"/>
  <c r="G52" i="23"/>
  <c r="K40" i="23"/>
  <c r="G40" i="23"/>
  <c r="K28" i="23"/>
  <c r="G28" i="23"/>
  <c r="K51" i="23"/>
  <c r="G51" i="23"/>
  <c r="K39" i="23"/>
  <c r="G39" i="23"/>
  <c r="K27" i="23"/>
  <c r="G27" i="23"/>
  <c r="K50" i="23"/>
  <c r="G50" i="23"/>
  <c r="K38" i="23"/>
  <c r="G38" i="23"/>
  <c r="K26" i="23"/>
  <c r="G26" i="23"/>
  <c r="K49" i="23"/>
  <c r="G49" i="23"/>
  <c r="K37" i="23"/>
  <c r="G37" i="23"/>
  <c r="K25" i="23"/>
  <c r="G25" i="23"/>
  <c r="G47" i="23"/>
  <c r="G35" i="23"/>
  <c r="G34" i="23"/>
  <c r="L24" i="30"/>
  <c r="J24" i="23"/>
  <c r="G24" i="26"/>
  <c r="K24" i="26"/>
  <c r="K24" i="23"/>
  <c r="G46" i="23" l="1"/>
  <c r="G31" i="23"/>
  <c r="G56" i="23"/>
  <c r="G43" i="23"/>
  <c r="G33" i="23"/>
  <c r="G55" i="23"/>
  <c r="G41" i="26"/>
  <c r="G54" i="26"/>
  <c r="G51" i="26"/>
  <c r="G53" i="26"/>
  <c r="G47" i="26"/>
  <c r="L56" i="26"/>
  <c r="K58" i="26"/>
  <c r="K62" i="26"/>
  <c r="K61" i="26"/>
  <c r="K59" i="26"/>
  <c r="K60" i="26"/>
  <c r="G32" i="26"/>
  <c r="G48" i="26"/>
  <c r="G37" i="26"/>
  <c r="F60" i="26"/>
  <c r="F59" i="26"/>
  <c r="F58" i="26"/>
  <c r="F61" i="26"/>
  <c r="F62" i="26"/>
  <c r="K61" i="23"/>
  <c r="K59" i="23"/>
  <c r="K60" i="23"/>
  <c r="K58" i="23"/>
  <c r="K62" i="23"/>
  <c r="F60" i="23"/>
  <c r="F58" i="23"/>
  <c r="F61" i="23"/>
  <c r="F62" i="23"/>
  <c r="F59" i="23"/>
  <c r="L53" i="26"/>
  <c r="L52" i="26"/>
  <c r="L46" i="26"/>
  <c r="L51" i="26"/>
  <c r="L38" i="26"/>
  <c r="L36" i="26"/>
  <c r="L47" i="26"/>
  <c r="L43" i="26"/>
  <c r="L26" i="26"/>
  <c r="L25" i="26"/>
  <c r="L49" i="26"/>
  <c r="L31" i="26"/>
  <c r="L32" i="26"/>
  <c r="L37" i="26"/>
  <c r="L30" i="26"/>
  <c r="L40" i="26"/>
  <c r="L27" i="26"/>
  <c r="L39" i="26"/>
  <c r="L28" i="26"/>
  <c r="L50" i="26"/>
  <c r="L42" i="26"/>
  <c r="L44" i="26"/>
  <c r="L55" i="26"/>
  <c r="L29" i="26"/>
  <c r="L48" i="26"/>
  <c r="L45" i="26"/>
  <c r="L41" i="26"/>
  <c r="L33" i="26"/>
  <c r="L34" i="26"/>
  <c r="L35" i="26"/>
  <c r="L54" i="26"/>
  <c r="L31" i="23"/>
  <c r="L34" i="23"/>
  <c r="L26" i="23"/>
  <c r="L28" i="23"/>
  <c r="L46" i="23"/>
  <c r="L51" i="23"/>
  <c r="L47" i="23"/>
  <c r="L43" i="23"/>
  <c r="L38" i="23"/>
  <c r="L40" i="23"/>
  <c r="L33" i="23"/>
  <c r="L48" i="23"/>
  <c r="L50" i="23"/>
  <c r="L52" i="23"/>
  <c r="L30" i="23"/>
  <c r="L55" i="23"/>
  <c r="L45" i="23"/>
  <c r="L42" i="23"/>
  <c r="L49" i="23"/>
  <c r="L25" i="23"/>
  <c r="L27" i="23"/>
  <c r="L29" i="23"/>
  <c r="L32" i="23"/>
  <c r="L36" i="23"/>
  <c r="L56" i="23"/>
  <c r="L35" i="23"/>
  <c r="L53" i="23"/>
  <c r="L37" i="23"/>
  <c r="L39" i="23"/>
  <c r="L41" i="23"/>
  <c r="L54" i="23"/>
  <c r="L44" i="23"/>
  <c r="L24" i="26"/>
  <c r="L24" i="23"/>
  <c r="I56" i="17"/>
  <c r="F56" i="17"/>
  <c r="I54" i="17"/>
  <c r="I53" i="17"/>
  <c r="I52" i="17"/>
  <c r="I51" i="17"/>
  <c r="E51" i="17"/>
  <c r="F51" i="17" s="1"/>
  <c r="I50" i="17"/>
  <c r="E50" i="17"/>
  <c r="F50" i="17" s="1"/>
  <c r="I49" i="17"/>
  <c r="E49" i="17"/>
  <c r="F49" i="17" s="1"/>
  <c r="I48" i="17"/>
  <c r="E48" i="17"/>
  <c r="F48" i="17" s="1"/>
  <c r="I47" i="17"/>
  <c r="E47" i="17"/>
  <c r="F47" i="17" s="1"/>
  <c r="I46" i="17"/>
  <c r="E46" i="17"/>
  <c r="F46" i="17" s="1"/>
  <c r="I45" i="17"/>
  <c r="E45" i="17"/>
  <c r="F45" i="17" s="1"/>
  <c r="I44" i="17"/>
  <c r="E44" i="17"/>
  <c r="F44" i="17" s="1"/>
  <c r="I43" i="17"/>
  <c r="E43" i="17"/>
  <c r="F43" i="17" s="1"/>
  <c r="I42" i="17"/>
  <c r="E42" i="17"/>
  <c r="F42" i="17" s="1"/>
  <c r="I41" i="17"/>
  <c r="E41" i="17"/>
  <c r="F41" i="17" s="1"/>
  <c r="I40" i="17"/>
  <c r="E40" i="17"/>
  <c r="F40" i="17" s="1"/>
  <c r="I39" i="17"/>
  <c r="E39" i="17"/>
  <c r="F39" i="17" s="1"/>
  <c r="I38" i="17"/>
  <c r="E38" i="17"/>
  <c r="F38" i="17" s="1"/>
  <c r="I37" i="17"/>
  <c r="E37" i="17"/>
  <c r="F37" i="17" s="1"/>
  <c r="I36" i="17"/>
  <c r="E36" i="17"/>
  <c r="F36" i="17" s="1"/>
  <c r="I35" i="17"/>
  <c r="E35" i="17"/>
  <c r="F35" i="17" s="1"/>
  <c r="I34" i="17"/>
  <c r="E34" i="17"/>
  <c r="F34" i="17" s="1"/>
  <c r="I33" i="17"/>
  <c r="E33" i="17"/>
  <c r="F33" i="17" s="1"/>
  <c r="I32" i="17"/>
  <c r="E32" i="17"/>
  <c r="F32" i="17" s="1"/>
  <c r="I31" i="17"/>
  <c r="E31" i="17"/>
  <c r="F31" i="17" s="1"/>
  <c r="I30" i="17"/>
  <c r="E30" i="17"/>
  <c r="F30" i="17" s="1"/>
  <c r="I29" i="17"/>
  <c r="E29" i="17"/>
  <c r="F29" i="17" s="1"/>
  <c r="I28" i="17"/>
  <c r="E28" i="17"/>
  <c r="F28" i="17" s="1"/>
  <c r="I27" i="17"/>
  <c r="E27" i="17"/>
  <c r="F27" i="17" s="1"/>
  <c r="I26" i="17"/>
  <c r="E26" i="17"/>
  <c r="F26" i="17" s="1"/>
  <c r="I25" i="17"/>
  <c r="E25" i="17"/>
  <c r="F25" i="17" s="1"/>
  <c r="I24" i="17"/>
  <c r="E24" i="17"/>
  <c r="I24" i="16"/>
  <c r="E24" i="16"/>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24" i="9"/>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24" i="8"/>
  <c r="I56" i="15"/>
  <c r="E56" i="15"/>
  <c r="F56" i="15" s="1"/>
  <c r="I55" i="15"/>
  <c r="E55" i="15"/>
  <c r="F55" i="15" s="1"/>
  <c r="I54" i="15"/>
  <c r="E54" i="15"/>
  <c r="F54" i="15" s="1"/>
  <c r="I53" i="15"/>
  <c r="E53" i="15"/>
  <c r="F53" i="15" s="1"/>
  <c r="I52" i="15"/>
  <c r="E52" i="15"/>
  <c r="F52" i="15" s="1"/>
  <c r="I51" i="15"/>
  <c r="E51" i="15"/>
  <c r="F51" i="15" s="1"/>
  <c r="I50" i="15"/>
  <c r="E50" i="15"/>
  <c r="F50" i="15" s="1"/>
  <c r="I49" i="15"/>
  <c r="E49" i="15"/>
  <c r="F49" i="15" s="1"/>
  <c r="I48" i="15"/>
  <c r="E48" i="15"/>
  <c r="F48" i="15" s="1"/>
  <c r="I47" i="15"/>
  <c r="E47" i="15"/>
  <c r="F47" i="15" s="1"/>
  <c r="I46" i="15"/>
  <c r="E46" i="15"/>
  <c r="F46" i="15" s="1"/>
  <c r="I45" i="15"/>
  <c r="E45" i="15"/>
  <c r="F45" i="15" s="1"/>
  <c r="I44" i="15"/>
  <c r="E44" i="15"/>
  <c r="F44" i="15" s="1"/>
  <c r="I43" i="15"/>
  <c r="E43" i="15"/>
  <c r="F43" i="15" s="1"/>
  <c r="I42" i="15"/>
  <c r="E42" i="15"/>
  <c r="F42" i="15" s="1"/>
  <c r="I41" i="15"/>
  <c r="E41" i="15"/>
  <c r="F41" i="15" s="1"/>
  <c r="I40" i="15"/>
  <c r="E40" i="15"/>
  <c r="F40" i="15" s="1"/>
  <c r="I39" i="15"/>
  <c r="E39" i="15"/>
  <c r="F39" i="15" s="1"/>
  <c r="I38" i="15"/>
  <c r="E38" i="15"/>
  <c r="F38" i="15" s="1"/>
  <c r="I37" i="15"/>
  <c r="E37" i="15"/>
  <c r="F37" i="15" s="1"/>
  <c r="I36" i="15"/>
  <c r="E36" i="15"/>
  <c r="F36" i="15" s="1"/>
  <c r="I35" i="15"/>
  <c r="E35" i="15"/>
  <c r="F35" i="15" s="1"/>
  <c r="I34" i="15"/>
  <c r="E34" i="15"/>
  <c r="F34" i="15" s="1"/>
  <c r="I33" i="15"/>
  <c r="E33" i="15"/>
  <c r="F33" i="15" s="1"/>
  <c r="I32" i="15"/>
  <c r="E32" i="15"/>
  <c r="F32" i="15" s="1"/>
  <c r="I31" i="15"/>
  <c r="E31" i="15"/>
  <c r="F31" i="15" s="1"/>
  <c r="I30" i="15"/>
  <c r="E30" i="15"/>
  <c r="F30" i="15" s="1"/>
  <c r="I29" i="15"/>
  <c r="E29" i="15"/>
  <c r="F29" i="15" s="1"/>
  <c r="I28" i="15"/>
  <c r="E28" i="15"/>
  <c r="F28" i="15" s="1"/>
  <c r="I27" i="15"/>
  <c r="E27" i="15"/>
  <c r="F27" i="15" s="1"/>
  <c r="I26" i="15"/>
  <c r="E26" i="15"/>
  <c r="F26" i="15" s="1"/>
  <c r="I25" i="15"/>
  <c r="E25" i="15"/>
  <c r="F25" i="15" s="1"/>
  <c r="I24" i="15"/>
  <c r="E24" i="15"/>
  <c r="I56" i="14"/>
  <c r="E56" i="14"/>
  <c r="F56" i="14" s="1"/>
  <c r="I55" i="14"/>
  <c r="E55" i="14"/>
  <c r="F55" i="14" s="1"/>
  <c r="I54" i="14"/>
  <c r="E54" i="14"/>
  <c r="F54" i="14" s="1"/>
  <c r="I53" i="14"/>
  <c r="E53" i="14"/>
  <c r="F53" i="14" s="1"/>
  <c r="I52" i="14"/>
  <c r="E52" i="14"/>
  <c r="F52" i="14" s="1"/>
  <c r="I51" i="14"/>
  <c r="E51" i="14"/>
  <c r="F51" i="14" s="1"/>
  <c r="I50" i="14"/>
  <c r="E50" i="14"/>
  <c r="F50" i="14" s="1"/>
  <c r="I49" i="14"/>
  <c r="E49" i="14"/>
  <c r="F49" i="14" s="1"/>
  <c r="I48" i="14"/>
  <c r="E48" i="14"/>
  <c r="F48" i="14" s="1"/>
  <c r="I47" i="14"/>
  <c r="E47" i="14"/>
  <c r="F47" i="14" s="1"/>
  <c r="I46" i="14"/>
  <c r="E46" i="14"/>
  <c r="F46" i="14" s="1"/>
  <c r="I45" i="14"/>
  <c r="E45" i="14"/>
  <c r="F45" i="14" s="1"/>
  <c r="I44" i="14"/>
  <c r="E44" i="14"/>
  <c r="F44" i="14" s="1"/>
  <c r="I43" i="14"/>
  <c r="E43" i="14"/>
  <c r="F43" i="14" s="1"/>
  <c r="I42" i="14"/>
  <c r="E42" i="14"/>
  <c r="F42" i="14" s="1"/>
  <c r="I41" i="14"/>
  <c r="E41" i="14"/>
  <c r="F41" i="14" s="1"/>
  <c r="I40" i="14"/>
  <c r="E40" i="14"/>
  <c r="F40" i="14" s="1"/>
  <c r="I39" i="14"/>
  <c r="E39" i="14"/>
  <c r="F39" i="14" s="1"/>
  <c r="I38" i="14"/>
  <c r="E38" i="14"/>
  <c r="F38" i="14" s="1"/>
  <c r="I37" i="14"/>
  <c r="E37" i="14"/>
  <c r="F37" i="14" s="1"/>
  <c r="I36" i="14"/>
  <c r="E36" i="14"/>
  <c r="F36" i="14" s="1"/>
  <c r="I35" i="14"/>
  <c r="E35" i="14"/>
  <c r="F35" i="14" s="1"/>
  <c r="I34" i="14"/>
  <c r="E34" i="14"/>
  <c r="F34" i="14" s="1"/>
  <c r="I33" i="14"/>
  <c r="E33" i="14"/>
  <c r="F33" i="14" s="1"/>
  <c r="I32" i="14"/>
  <c r="E32" i="14"/>
  <c r="F32" i="14" s="1"/>
  <c r="I31" i="14"/>
  <c r="E31" i="14"/>
  <c r="F31" i="14" s="1"/>
  <c r="I30" i="14"/>
  <c r="E30" i="14"/>
  <c r="F30" i="14" s="1"/>
  <c r="I29" i="14"/>
  <c r="E29" i="14"/>
  <c r="F29" i="14" s="1"/>
  <c r="I28" i="14"/>
  <c r="E28" i="14"/>
  <c r="F28" i="14" s="1"/>
  <c r="I27" i="14"/>
  <c r="E27" i="14"/>
  <c r="F27" i="14" s="1"/>
  <c r="I26" i="14"/>
  <c r="E26" i="14"/>
  <c r="F26" i="14" s="1"/>
  <c r="I25" i="14"/>
  <c r="E25" i="14"/>
  <c r="F25" i="14" s="1"/>
  <c r="I24" i="14"/>
  <c r="E24" i="14"/>
  <c r="I56" i="12"/>
  <c r="E56" i="12"/>
  <c r="F56" i="12" s="1"/>
  <c r="I55" i="12"/>
  <c r="E55" i="12"/>
  <c r="F55" i="12" s="1"/>
  <c r="I54" i="12"/>
  <c r="E54" i="12"/>
  <c r="F54" i="12" s="1"/>
  <c r="I53" i="12"/>
  <c r="E53" i="12"/>
  <c r="F53" i="12" s="1"/>
  <c r="I52" i="12"/>
  <c r="E52" i="12"/>
  <c r="F52" i="12" s="1"/>
  <c r="I51" i="12"/>
  <c r="E51" i="12"/>
  <c r="F51" i="12" s="1"/>
  <c r="I50" i="12"/>
  <c r="E50" i="12"/>
  <c r="F50" i="12" s="1"/>
  <c r="I49" i="12"/>
  <c r="E49" i="12"/>
  <c r="F49" i="12" s="1"/>
  <c r="I48" i="12"/>
  <c r="E48" i="12"/>
  <c r="F48" i="12" s="1"/>
  <c r="I47" i="12"/>
  <c r="E47" i="12"/>
  <c r="F47" i="12" s="1"/>
  <c r="I46" i="12"/>
  <c r="E46" i="12"/>
  <c r="F46" i="12" s="1"/>
  <c r="I45" i="12"/>
  <c r="E45" i="12"/>
  <c r="F45" i="12" s="1"/>
  <c r="I44" i="12"/>
  <c r="E44" i="12"/>
  <c r="F44" i="12" s="1"/>
  <c r="I43" i="12"/>
  <c r="E43" i="12"/>
  <c r="F43" i="12" s="1"/>
  <c r="I42" i="12"/>
  <c r="E42" i="12"/>
  <c r="F42" i="12" s="1"/>
  <c r="I41" i="12"/>
  <c r="E41" i="12"/>
  <c r="F41" i="12" s="1"/>
  <c r="I40" i="12"/>
  <c r="E40" i="12"/>
  <c r="F40" i="12" s="1"/>
  <c r="I39" i="12"/>
  <c r="E39" i="12"/>
  <c r="F39" i="12" s="1"/>
  <c r="I38" i="12"/>
  <c r="E38" i="12"/>
  <c r="F38" i="12" s="1"/>
  <c r="I37" i="12"/>
  <c r="E37" i="12"/>
  <c r="F37" i="12" s="1"/>
  <c r="I36" i="12"/>
  <c r="E36" i="12"/>
  <c r="F36" i="12" s="1"/>
  <c r="I35" i="12"/>
  <c r="E35" i="12"/>
  <c r="F35" i="12" s="1"/>
  <c r="I34" i="12"/>
  <c r="E34" i="12"/>
  <c r="F34" i="12" s="1"/>
  <c r="I33" i="12"/>
  <c r="E33" i="12"/>
  <c r="F33" i="12" s="1"/>
  <c r="I32" i="12"/>
  <c r="E32" i="12"/>
  <c r="F32" i="12" s="1"/>
  <c r="I31" i="12"/>
  <c r="E31" i="12"/>
  <c r="F31" i="12" s="1"/>
  <c r="I30" i="12"/>
  <c r="E30" i="12"/>
  <c r="F30" i="12" s="1"/>
  <c r="I29" i="12"/>
  <c r="E29" i="12"/>
  <c r="F29" i="12" s="1"/>
  <c r="I28" i="12"/>
  <c r="E28" i="12"/>
  <c r="F28" i="12" s="1"/>
  <c r="I27" i="12"/>
  <c r="E27" i="12"/>
  <c r="F27" i="12" s="1"/>
  <c r="I26" i="12"/>
  <c r="E26" i="12"/>
  <c r="F26" i="12" s="1"/>
  <c r="I25" i="12"/>
  <c r="E25" i="12"/>
  <c r="F25" i="12" s="1"/>
  <c r="I24" i="12"/>
  <c r="E24" i="12"/>
  <c r="I56" i="11"/>
  <c r="E56" i="11"/>
  <c r="F56" i="11" s="1"/>
  <c r="I55" i="11"/>
  <c r="E55" i="11"/>
  <c r="F55" i="11" s="1"/>
  <c r="I54" i="11"/>
  <c r="E54" i="11"/>
  <c r="F54" i="11" s="1"/>
  <c r="I53" i="11"/>
  <c r="E53" i="11"/>
  <c r="F53" i="11" s="1"/>
  <c r="I52" i="11"/>
  <c r="E52" i="11"/>
  <c r="F52" i="11" s="1"/>
  <c r="I51" i="11"/>
  <c r="E51" i="11"/>
  <c r="F51" i="11" s="1"/>
  <c r="I50" i="11"/>
  <c r="E50" i="11"/>
  <c r="F50" i="11" s="1"/>
  <c r="I49" i="11"/>
  <c r="E49" i="11"/>
  <c r="F49" i="11" s="1"/>
  <c r="I48" i="11"/>
  <c r="E48" i="11"/>
  <c r="F48" i="11" s="1"/>
  <c r="I47" i="11"/>
  <c r="E47" i="11"/>
  <c r="F47" i="11" s="1"/>
  <c r="I46" i="11"/>
  <c r="E46" i="11"/>
  <c r="F46" i="11" s="1"/>
  <c r="I45" i="11"/>
  <c r="E45" i="11"/>
  <c r="F45" i="11" s="1"/>
  <c r="I44" i="11"/>
  <c r="E44" i="11"/>
  <c r="F44" i="11" s="1"/>
  <c r="I43" i="11"/>
  <c r="E43" i="11"/>
  <c r="F43" i="11" s="1"/>
  <c r="I42" i="11"/>
  <c r="E42" i="11"/>
  <c r="F42" i="11" s="1"/>
  <c r="I41" i="11"/>
  <c r="E41" i="11"/>
  <c r="F41" i="11" s="1"/>
  <c r="I40" i="11"/>
  <c r="E40" i="11"/>
  <c r="F40" i="11" s="1"/>
  <c r="I39" i="11"/>
  <c r="E39" i="11"/>
  <c r="F39" i="11" s="1"/>
  <c r="I38" i="11"/>
  <c r="E38" i="11"/>
  <c r="F38" i="11" s="1"/>
  <c r="I37" i="11"/>
  <c r="E37" i="11"/>
  <c r="F37" i="11" s="1"/>
  <c r="I36" i="11"/>
  <c r="E36" i="11"/>
  <c r="F36" i="11" s="1"/>
  <c r="I35" i="11"/>
  <c r="E35" i="11"/>
  <c r="F35" i="11" s="1"/>
  <c r="I34" i="11"/>
  <c r="E34" i="11"/>
  <c r="F34" i="11" s="1"/>
  <c r="I33" i="11"/>
  <c r="E33" i="11"/>
  <c r="F33" i="11" s="1"/>
  <c r="I32" i="11"/>
  <c r="E32" i="11"/>
  <c r="F32" i="11" s="1"/>
  <c r="I31" i="11"/>
  <c r="E31" i="11"/>
  <c r="F31" i="11" s="1"/>
  <c r="I30" i="11"/>
  <c r="E30" i="11"/>
  <c r="F30" i="11" s="1"/>
  <c r="I29" i="11"/>
  <c r="E29" i="11"/>
  <c r="F29" i="11" s="1"/>
  <c r="I28" i="11"/>
  <c r="E28" i="11"/>
  <c r="F28" i="11" s="1"/>
  <c r="I27" i="11"/>
  <c r="E27" i="11"/>
  <c r="F27" i="11" s="1"/>
  <c r="I26" i="11"/>
  <c r="E26" i="11"/>
  <c r="F26" i="11" s="1"/>
  <c r="I25" i="11"/>
  <c r="E25" i="11"/>
  <c r="F25" i="11" s="1"/>
  <c r="I24" i="11"/>
  <c r="E24" i="11"/>
  <c r="I56" i="10"/>
  <c r="E56" i="10"/>
  <c r="F56" i="10" s="1"/>
  <c r="I55" i="10"/>
  <c r="E55" i="10"/>
  <c r="F55" i="10" s="1"/>
  <c r="I54" i="10"/>
  <c r="E54" i="10"/>
  <c r="F54" i="10" s="1"/>
  <c r="I53" i="10"/>
  <c r="E53" i="10"/>
  <c r="F53" i="10" s="1"/>
  <c r="I52" i="10"/>
  <c r="E52" i="10"/>
  <c r="F52" i="10" s="1"/>
  <c r="I51" i="10"/>
  <c r="E51" i="10"/>
  <c r="F51" i="10" s="1"/>
  <c r="I50" i="10"/>
  <c r="E50" i="10"/>
  <c r="F50" i="10" s="1"/>
  <c r="I49" i="10"/>
  <c r="E49" i="10"/>
  <c r="F49" i="10" s="1"/>
  <c r="I48" i="10"/>
  <c r="E48" i="10"/>
  <c r="F48" i="10" s="1"/>
  <c r="I47" i="10"/>
  <c r="E47" i="10"/>
  <c r="F47" i="10" s="1"/>
  <c r="I46" i="10"/>
  <c r="E46" i="10"/>
  <c r="F46" i="10" s="1"/>
  <c r="I45" i="10"/>
  <c r="E45" i="10"/>
  <c r="F45" i="10" s="1"/>
  <c r="I44" i="10"/>
  <c r="E44" i="10"/>
  <c r="F44" i="10" s="1"/>
  <c r="I43" i="10"/>
  <c r="E43" i="10"/>
  <c r="F43" i="10" s="1"/>
  <c r="I42" i="10"/>
  <c r="E42" i="10"/>
  <c r="F42" i="10" s="1"/>
  <c r="I41" i="10"/>
  <c r="E41" i="10"/>
  <c r="F41" i="10" s="1"/>
  <c r="I40" i="10"/>
  <c r="E40" i="10"/>
  <c r="F40" i="10" s="1"/>
  <c r="I39" i="10"/>
  <c r="E39" i="10"/>
  <c r="F39" i="10" s="1"/>
  <c r="I38" i="10"/>
  <c r="E38" i="10"/>
  <c r="F38" i="10" s="1"/>
  <c r="I37" i="10"/>
  <c r="E37" i="10"/>
  <c r="F37" i="10" s="1"/>
  <c r="I36" i="10"/>
  <c r="E36" i="10"/>
  <c r="F36" i="10" s="1"/>
  <c r="I35" i="10"/>
  <c r="E35" i="10"/>
  <c r="F35" i="10" s="1"/>
  <c r="I34" i="10"/>
  <c r="E34" i="10"/>
  <c r="F34" i="10" s="1"/>
  <c r="I33" i="10"/>
  <c r="E33" i="10"/>
  <c r="F33" i="10" s="1"/>
  <c r="I32" i="10"/>
  <c r="E32" i="10"/>
  <c r="F32" i="10" s="1"/>
  <c r="I31" i="10"/>
  <c r="E31" i="10"/>
  <c r="F31" i="10" s="1"/>
  <c r="I30" i="10"/>
  <c r="E30" i="10"/>
  <c r="F30" i="10" s="1"/>
  <c r="I29" i="10"/>
  <c r="E29" i="10"/>
  <c r="F29" i="10" s="1"/>
  <c r="I28" i="10"/>
  <c r="E28" i="10"/>
  <c r="F28" i="10" s="1"/>
  <c r="I27" i="10"/>
  <c r="E27" i="10"/>
  <c r="F27" i="10" s="1"/>
  <c r="I26" i="10"/>
  <c r="E26" i="10"/>
  <c r="F26" i="10" s="1"/>
  <c r="I25" i="10"/>
  <c r="E25" i="10"/>
  <c r="F25" i="10" s="1"/>
  <c r="I24" i="10"/>
  <c r="E24" i="10"/>
  <c r="E56" i="9"/>
  <c r="F56" i="9" s="1"/>
  <c r="E55" i="9"/>
  <c r="F55" i="9" s="1"/>
  <c r="E54" i="9"/>
  <c r="F54" i="9" s="1"/>
  <c r="E53" i="9"/>
  <c r="F53" i="9" s="1"/>
  <c r="E52" i="9"/>
  <c r="F52" i="9" s="1"/>
  <c r="E51" i="9"/>
  <c r="F51" i="9" s="1"/>
  <c r="E50" i="9"/>
  <c r="F50" i="9" s="1"/>
  <c r="E49" i="9"/>
  <c r="F49" i="9" s="1"/>
  <c r="E48" i="9"/>
  <c r="F48" i="9" s="1"/>
  <c r="E47" i="9"/>
  <c r="F47" i="9" s="1"/>
  <c r="E46" i="9"/>
  <c r="F46" i="9" s="1"/>
  <c r="E45" i="9"/>
  <c r="F45" i="9" s="1"/>
  <c r="E44" i="9"/>
  <c r="F44" i="9" s="1"/>
  <c r="E43" i="9"/>
  <c r="F43" i="9" s="1"/>
  <c r="E42" i="9"/>
  <c r="F42" i="9" s="1"/>
  <c r="E41" i="9"/>
  <c r="F41" i="9" s="1"/>
  <c r="E40" i="9"/>
  <c r="F40" i="9" s="1"/>
  <c r="E39" i="9"/>
  <c r="F39" i="9" s="1"/>
  <c r="E38" i="9"/>
  <c r="F38" i="9" s="1"/>
  <c r="E37" i="9"/>
  <c r="F37" i="9" s="1"/>
  <c r="E36" i="9"/>
  <c r="F36" i="9" s="1"/>
  <c r="E35" i="9"/>
  <c r="F35" i="9" s="1"/>
  <c r="E34" i="9"/>
  <c r="F34" i="9" s="1"/>
  <c r="E33" i="9"/>
  <c r="F33" i="9" s="1"/>
  <c r="E32" i="9"/>
  <c r="F32" i="9" s="1"/>
  <c r="E31" i="9"/>
  <c r="F31" i="9" s="1"/>
  <c r="E30" i="9"/>
  <c r="F30" i="9" s="1"/>
  <c r="E29" i="9"/>
  <c r="F29" i="9" s="1"/>
  <c r="E28" i="9"/>
  <c r="F28" i="9" s="1"/>
  <c r="E27" i="9"/>
  <c r="F27" i="9" s="1"/>
  <c r="E26" i="9"/>
  <c r="F26" i="9" s="1"/>
  <c r="E25" i="9"/>
  <c r="F25" i="9" s="1"/>
  <c r="E24" i="9"/>
  <c r="E56" i="8"/>
  <c r="F56" i="8" s="1"/>
  <c r="E55" i="8"/>
  <c r="F55" i="8" s="1"/>
  <c r="E54" i="8"/>
  <c r="F54" i="8" s="1"/>
  <c r="E53" i="8"/>
  <c r="F53" i="8" s="1"/>
  <c r="E52" i="8"/>
  <c r="F52" i="8" s="1"/>
  <c r="E51" i="8"/>
  <c r="F51" i="8" s="1"/>
  <c r="E50" i="8"/>
  <c r="F50" i="8" s="1"/>
  <c r="E49" i="8"/>
  <c r="F49" i="8" s="1"/>
  <c r="E48" i="8"/>
  <c r="F48" i="8" s="1"/>
  <c r="E47" i="8"/>
  <c r="F47" i="8" s="1"/>
  <c r="E46" i="8"/>
  <c r="F46" i="8" s="1"/>
  <c r="E45" i="8"/>
  <c r="F45" i="8" s="1"/>
  <c r="E44" i="8"/>
  <c r="F44" i="8" s="1"/>
  <c r="E43" i="8"/>
  <c r="F43" i="8" s="1"/>
  <c r="E42" i="8"/>
  <c r="F42" i="8" s="1"/>
  <c r="E41" i="8"/>
  <c r="F41" i="8" s="1"/>
  <c r="E40" i="8"/>
  <c r="F40" i="8" s="1"/>
  <c r="E39" i="8"/>
  <c r="F39" i="8" s="1"/>
  <c r="E38" i="8"/>
  <c r="F38" i="8" s="1"/>
  <c r="E37" i="8"/>
  <c r="F37" i="8" s="1"/>
  <c r="E36" i="8"/>
  <c r="F36" i="8" s="1"/>
  <c r="E35" i="8"/>
  <c r="F35" i="8" s="1"/>
  <c r="E34" i="8"/>
  <c r="F34" i="8" s="1"/>
  <c r="E33" i="8"/>
  <c r="F33" i="8" s="1"/>
  <c r="E32" i="8"/>
  <c r="F32" i="8" s="1"/>
  <c r="E31" i="8"/>
  <c r="F31" i="8" s="1"/>
  <c r="F30" i="8"/>
  <c r="E29" i="8"/>
  <c r="F29" i="8" s="1"/>
  <c r="E28" i="8"/>
  <c r="F28" i="8" s="1"/>
  <c r="E27" i="8"/>
  <c r="F27" i="8" s="1"/>
  <c r="E26" i="8"/>
  <c r="F26" i="8" s="1"/>
  <c r="E25" i="8"/>
  <c r="F25" i="8" s="1"/>
  <c r="E24" i="8"/>
  <c r="F24" i="7"/>
  <c r="I24" i="6"/>
  <c r="E24" i="6"/>
  <c r="M24" i="6" s="1"/>
  <c r="I56" i="5"/>
  <c r="E56" i="5"/>
  <c r="I55" i="5"/>
  <c r="E55" i="5"/>
  <c r="I54" i="5"/>
  <c r="E54" i="5"/>
  <c r="I53" i="5"/>
  <c r="E53" i="5"/>
  <c r="I52" i="5"/>
  <c r="E52" i="5"/>
  <c r="I51" i="5"/>
  <c r="E51" i="5"/>
  <c r="I50" i="5"/>
  <c r="E50" i="5"/>
  <c r="I49" i="5"/>
  <c r="E49" i="5"/>
  <c r="I48" i="5"/>
  <c r="E48" i="5"/>
  <c r="I47" i="5"/>
  <c r="E47" i="5"/>
  <c r="I46" i="5"/>
  <c r="E46" i="5"/>
  <c r="I45" i="5"/>
  <c r="E45" i="5"/>
  <c r="I44" i="5"/>
  <c r="E44" i="5"/>
  <c r="I43" i="5"/>
  <c r="E43" i="5"/>
  <c r="I42" i="5"/>
  <c r="E42" i="5"/>
  <c r="I41" i="5"/>
  <c r="E41" i="5"/>
  <c r="I40" i="5"/>
  <c r="E40" i="5"/>
  <c r="I39" i="5"/>
  <c r="E39" i="5"/>
  <c r="I38" i="5"/>
  <c r="E38" i="5"/>
  <c r="I37" i="5"/>
  <c r="E37" i="5"/>
  <c r="I36" i="5"/>
  <c r="E36" i="5"/>
  <c r="I35" i="5"/>
  <c r="E35" i="5"/>
  <c r="I34" i="5"/>
  <c r="E34" i="5"/>
  <c r="I33" i="5"/>
  <c r="E33" i="5"/>
  <c r="I32" i="5"/>
  <c r="E32" i="5"/>
  <c r="I31" i="5"/>
  <c r="E31" i="5"/>
  <c r="I30" i="5"/>
  <c r="E30" i="5"/>
  <c r="I29" i="5"/>
  <c r="E29" i="5"/>
  <c r="I28" i="5"/>
  <c r="E28" i="5"/>
  <c r="I27" i="5"/>
  <c r="E27" i="5"/>
  <c r="I26" i="5"/>
  <c r="E26" i="5"/>
  <c r="I25" i="5"/>
  <c r="E25" i="5"/>
  <c r="I24" i="5"/>
  <c r="E24" i="5"/>
  <c r="M24" i="5" s="1"/>
  <c r="I56" i="4"/>
  <c r="E56" i="4"/>
  <c r="I55" i="4"/>
  <c r="E55" i="4"/>
  <c r="I54" i="4"/>
  <c r="E54" i="4"/>
  <c r="I53" i="4"/>
  <c r="E53" i="4"/>
  <c r="I52" i="4"/>
  <c r="E52" i="4"/>
  <c r="I51" i="4"/>
  <c r="E51" i="4"/>
  <c r="I50" i="4"/>
  <c r="E50" i="4"/>
  <c r="I49" i="4"/>
  <c r="E49" i="4"/>
  <c r="I48" i="4"/>
  <c r="E48" i="4"/>
  <c r="I47" i="4"/>
  <c r="E47" i="4"/>
  <c r="I46" i="4"/>
  <c r="E46" i="4"/>
  <c r="I45" i="4"/>
  <c r="E45" i="4"/>
  <c r="I44" i="4"/>
  <c r="E44" i="4"/>
  <c r="I43" i="4"/>
  <c r="E43" i="4"/>
  <c r="I42" i="4"/>
  <c r="E42" i="4"/>
  <c r="I41" i="4"/>
  <c r="E41" i="4"/>
  <c r="I40" i="4"/>
  <c r="E40" i="4"/>
  <c r="I39" i="4"/>
  <c r="E39" i="4"/>
  <c r="I38" i="4"/>
  <c r="E38" i="4"/>
  <c r="I37" i="4"/>
  <c r="E37" i="4"/>
  <c r="I36" i="4"/>
  <c r="E36" i="4"/>
  <c r="I35" i="4"/>
  <c r="E35" i="4"/>
  <c r="I34" i="4"/>
  <c r="E34" i="4"/>
  <c r="I33" i="4"/>
  <c r="E33" i="4"/>
  <c r="I32" i="4"/>
  <c r="E32" i="4"/>
  <c r="I31" i="4"/>
  <c r="E31" i="4"/>
  <c r="I30" i="4"/>
  <c r="E30" i="4"/>
  <c r="I29" i="4"/>
  <c r="E29" i="4"/>
  <c r="I28" i="4"/>
  <c r="E28" i="4"/>
  <c r="I27" i="4"/>
  <c r="E27" i="4"/>
  <c r="I26" i="4"/>
  <c r="E26" i="4"/>
  <c r="I25" i="4"/>
  <c r="E25" i="4"/>
  <c r="I24" i="4"/>
  <c r="E24" i="4"/>
  <c r="M24" i="4" s="1"/>
  <c r="I56" i="3"/>
  <c r="E56" i="3"/>
  <c r="I55" i="3"/>
  <c r="E55" i="3"/>
  <c r="I54" i="3"/>
  <c r="E54" i="3"/>
  <c r="I53" i="3"/>
  <c r="E53" i="3"/>
  <c r="I52" i="3"/>
  <c r="E52" i="3"/>
  <c r="I51" i="3"/>
  <c r="E51" i="3"/>
  <c r="I50" i="3"/>
  <c r="E50" i="3"/>
  <c r="I49" i="3"/>
  <c r="E49" i="3"/>
  <c r="I48" i="3"/>
  <c r="E48" i="3"/>
  <c r="I47" i="3"/>
  <c r="E47" i="3"/>
  <c r="I46" i="3"/>
  <c r="E46" i="3"/>
  <c r="I45" i="3"/>
  <c r="E45" i="3"/>
  <c r="I44" i="3"/>
  <c r="E44" i="3"/>
  <c r="I43" i="3"/>
  <c r="E43" i="3"/>
  <c r="I42" i="3"/>
  <c r="E42" i="3"/>
  <c r="I41" i="3"/>
  <c r="E41" i="3"/>
  <c r="I40" i="3"/>
  <c r="E40" i="3"/>
  <c r="I39" i="3"/>
  <c r="E39" i="3"/>
  <c r="I38" i="3"/>
  <c r="E38" i="3"/>
  <c r="I37" i="3"/>
  <c r="E37" i="3"/>
  <c r="I36" i="3"/>
  <c r="E36" i="3"/>
  <c r="I35" i="3"/>
  <c r="E35" i="3"/>
  <c r="I34" i="3"/>
  <c r="E34" i="3"/>
  <c r="I33" i="3"/>
  <c r="E33" i="3"/>
  <c r="I32" i="3"/>
  <c r="E32" i="3"/>
  <c r="I31" i="3"/>
  <c r="E31" i="3"/>
  <c r="I30" i="3"/>
  <c r="E30" i="3"/>
  <c r="I29" i="3"/>
  <c r="E29" i="3"/>
  <c r="I28" i="3"/>
  <c r="E28" i="3"/>
  <c r="I27" i="3"/>
  <c r="E27" i="3"/>
  <c r="I26" i="3"/>
  <c r="E26" i="3"/>
  <c r="I25" i="3"/>
  <c r="E25" i="3"/>
  <c r="E24" i="3"/>
  <c r="M24" i="3" s="1"/>
  <c r="F39" i="5" l="1"/>
  <c r="M39" i="5"/>
  <c r="F31" i="5"/>
  <c r="M31" i="5"/>
  <c r="F43" i="5"/>
  <c r="M43" i="5"/>
  <c r="F28" i="5"/>
  <c r="G28" i="5" s="1"/>
  <c r="M28" i="5"/>
  <c r="F32" i="5"/>
  <c r="M32" i="5"/>
  <c r="F36" i="5"/>
  <c r="M36" i="5"/>
  <c r="F40" i="5"/>
  <c r="G40" i="5" s="1"/>
  <c r="M40" i="5"/>
  <c r="F44" i="5"/>
  <c r="K44" i="5" s="1"/>
  <c r="M44" i="5"/>
  <c r="F48" i="5"/>
  <c r="M48" i="5"/>
  <c r="F52" i="5"/>
  <c r="M52" i="5"/>
  <c r="F56" i="5"/>
  <c r="G56" i="5" s="1"/>
  <c r="M56" i="5"/>
  <c r="F35" i="5"/>
  <c r="G35" i="5" s="1"/>
  <c r="M35" i="5"/>
  <c r="F55" i="5"/>
  <c r="M55" i="5"/>
  <c r="F25" i="5"/>
  <c r="M25" i="5"/>
  <c r="F29" i="5"/>
  <c r="K29" i="5" s="1"/>
  <c r="M29" i="5"/>
  <c r="F33" i="5"/>
  <c r="G33" i="5" s="1"/>
  <c r="M33" i="5"/>
  <c r="F37" i="5"/>
  <c r="M37" i="5"/>
  <c r="F41" i="5"/>
  <c r="M41" i="5"/>
  <c r="F45" i="5"/>
  <c r="K45" i="5" s="1"/>
  <c r="M45" i="5"/>
  <c r="F49" i="5"/>
  <c r="G49" i="5" s="1"/>
  <c r="M49" i="5"/>
  <c r="F53" i="5"/>
  <c r="M53" i="5"/>
  <c r="F51" i="5"/>
  <c r="M51" i="5"/>
  <c r="N51" i="5" s="1"/>
  <c r="F27" i="5"/>
  <c r="K27" i="5" s="1"/>
  <c r="M27" i="5"/>
  <c r="F47" i="5"/>
  <c r="G47" i="5" s="1"/>
  <c r="M47" i="5"/>
  <c r="F26" i="5"/>
  <c r="M26" i="5"/>
  <c r="F30" i="5"/>
  <c r="M30" i="5"/>
  <c r="N30" i="5" s="1"/>
  <c r="F34" i="5"/>
  <c r="G34" i="5" s="1"/>
  <c r="M34" i="5"/>
  <c r="F38" i="5"/>
  <c r="K38" i="5" s="1"/>
  <c r="M38" i="5"/>
  <c r="F42" i="5"/>
  <c r="M42" i="5"/>
  <c r="F46" i="5"/>
  <c r="M46" i="5"/>
  <c r="F50" i="5"/>
  <c r="G50" i="5" s="1"/>
  <c r="M50" i="5"/>
  <c r="F54" i="5"/>
  <c r="K54" i="5" s="1"/>
  <c r="M54" i="5"/>
  <c r="F44" i="4"/>
  <c r="M44" i="4"/>
  <c r="F40" i="4"/>
  <c r="M40" i="4"/>
  <c r="F56" i="4"/>
  <c r="K56" i="4" s="1"/>
  <c r="M56" i="4"/>
  <c r="F36" i="4"/>
  <c r="M36" i="4"/>
  <c r="F25" i="4"/>
  <c r="M25" i="4"/>
  <c r="F29" i="4"/>
  <c r="M29" i="4"/>
  <c r="F33" i="4"/>
  <c r="K33" i="4" s="1"/>
  <c r="M33" i="4"/>
  <c r="F37" i="4"/>
  <c r="M37" i="4"/>
  <c r="N37" i="4" s="1"/>
  <c r="F41" i="4"/>
  <c r="M41" i="4"/>
  <c r="F45" i="4"/>
  <c r="M45" i="4"/>
  <c r="F49" i="4"/>
  <c r="M49" i="4"/>
  <c r="F53" i="4"/>
  <c r="M53" i="4"/>
  <c r="N53" i="4" s="1"/>
  <c r="F32" i="4"/>
  <c r="M32" i="4"/>
  <c r="F28" i="4"/>
  <c r="M28" i="4"/>
  <c r="F26" i="4"/>
  <c r="K26" i="4" s="1"/>
  <c r="M26" i="4"/>
  <c r="F30" i="4"/>
  <c r="M30" i="4"/>
  <c r="F34" i="4"/>
  <c r="M34" i="4"/>
  <c r="F38" i="4"/>
  <c r="M38" i="4"/>
  <c r="F42" i="4"/>
  <c r="K42" i="4" s="1"/>
  <c r="M42" i="4"/>
  <c r="F46" i="4"/>
  <c r="M46" i="4"/>
  <c r="F50" i="4"/>
  <c r="M50" i="4"/>
  <c r="F54" i="4"/>
  <c r="M54" i="4"/>
  <c r="F48" i="4"/>
  <c r="K48" i="4" s="1"/>
  <c r="M48" i="4"/>
  <c r="F52" i="4"/>
  <c r="M52" i="4"/>
  <c r="F27" i="4"/>
  <c r="M27" i="4"/>
  <c r="F31" i="4"/>
  <c r="M31" i="4"/>
  <c r="F35" i="4"/>
  <c r="K35" i="4" s="1"/>
  <c r="M35" i="4"/>
  <c r="F39" i="4"/>
  <c r="M39" i="4"/>
  <c r="F43" i="4"/>
  <c r="M43" i="4"/>
  <c r="F47" i="4"/>
  <c r="M47" i="4"/>
  <c r="F51" i="4"/>
  <c r="K51" i="4" s="1"/>
  <c r="M51" i="4"/>
  <c r="F55" i="4"/>
  <c r="K55" i="4" s="1"/>
  <c r="M55" i="4"/>
  <c r="F30" i="3"/>
  <c r="M30" i="3"/>
  <c r="F46" i="3"/>
  <c r="M46" i="3"/>
  <c r="F38" i="3"/>
  <c r="M38" i="3"/>
  <c r="F54" i="3"/>
  <c r="G54" i="3" s="1"/>
  <c r="M54" i="3"/>
  <c r="F28" i="3"/>
  <c r="M28" i="3"/>
  <c r="F36" i="3"/>
  <c r="M36" i="3"/>
  <c r="F40" i="3"/>
  <c r="M40" i="3"/>
  <c r="F44" i="3"/>
  <c r="K44" i="3" s="1"/>
  <c r="M44" i="3"/>
  <c r="F48" i="3"/>
  <c r="M48" i="3"/>
  <c r="F52" i="3"/>
  <c r="M52" i="3"/>
  <c r="F56" i="3"/>
  <c r="G56" i="3" s="1"/>
  <c r="M56" i="3"/>
  <c r="F25" i="3"/>
  <c r="G25" i="3" s="1"/>
  <c r="M25" i="3"/>
  <c r="F29" i="3"/>
  <c r="M29" i="3"/>
  <c r="F33" i="3"/>
  <c r="M33" i="3"/>
  <c r="F37" i="3"/>
  <c r="K37" i="3" s="1"/>
  <c r="M37" i="3"/>
  <c r="F41" i="3"/>
  <c r="G41" i="3" s="1"/>
  <c r="M41" i="3"/>
  <c r="F45" i="3"/>
  <c r="M45" i="3"/>
  <c r="F49" i="3"/>
  <c r="M49" i="3"/>
  <c r="F53" i="3"/>
  <c r="K53" i="3" s="1"/>
  <c r="M53" i="3"/>
  <c r="F34" i="3"/>
  <c r="K34" i="3" s="1"/>
  <c r="M34" i="3"/>
  <c r="F50" i="3"/>
  <c r="M50" i="3"/>
  <c r="F31" i="3"/>
  <c r="M31" i="3"/>
  <c r="F39" i="3"/>
  <c r="G39" i="3" s="1"/>
  <c r="M39" i="3"/>
  <c r="F43" i="3"/>
  <c r="K43" i="3" s="1"/>
  <c r="M43" i="3"/>
  <c r="F47" i="3"/>
  <c r="M47" i="3"/>
  <c r="F55" i="3"/>
  <c r="M55" i="3"/>
  <c r="F26" i="3"/>
  <c r="K26" i="3" s="1"/>
  <c r="M26" i="3"/>
  <c r="F42" i="3"/>
  <c r="K42" i="3" s="1"/>
  <c r="M42" i="3"/>
  <c r="N42" i="3" s="1"/>
  <c r="F27" i="3"/>
  <c r="M27" i="3"/>
  <c r="F35" i="3"/>
  <c r="M35" i="3"/>
  <c r="N35" i="3" s="1"/>
  <c r="F51" i="3"/>
  <c r="K51" i="3" s="1"/>
  <c r="M51" i="3"/>
  <c r="F32" i="3"/>
  <c r="G32" i="3" s="1"/>
  <c r="M32" i="3"/>
  <c r="F24" i="15"/>
  <c r="E62" i="15"/>
  <c r="E60" i="15"/>
  <c r="E59" i="15"/>
  <c r="E58" i="15"/>
  <c r="E61" i="15"/>
  <c r="I60" i="15"/>
  <c r="I62" i="15"/>
  <c r="I58" i="15"/>
  <c r="I61" i="15"/>
  <c r="I59" i="15"/>
  <c r="I58" i="14"/>
  <c r="I61" i="14"/>
  <c r="I60" i="14"/>
  <c r="I59" i="14"/>
  <c r="I62" i="14"/>
  <c r="F24" i="14"/>
  <c r="E62" i="14"/>
  <c r="E60" i="14"/>
  <c r="E58" i="14"/>
  <c r="E61" i="14"/>
  <c r="E59" i="14"/>
  <c r="F24" i="16"/>
  <c r="G47" i="16" s="1"/>
  <c r="E62" i="16"/>
  <c r="E60" i="16"/>
  <c r="E58" i="16"/>
  <c r="E59" i="16"/>
  <c r="E61" i="16"/>
  <c r="I60" i="16"/>
  <c r="I58" i="16"/>
  <c r="I62" i="16"/>
  <c r="I61" i="16"/>
  <c r="I59" i="16"/>
  <c r="F24" i="17"/>
  <c r="G28" i="17" s="1"/>
  <c r="E62" i="17"/>
  <c r="E60" i="17"/>
  <c r="E58" i="17"/>
  <c r="E61" i="17"/>
  <c r="E59" i="17"/>
  <c r="I60" i="17"/>
  <c r="I58" i="17"/>
  <c r="I61" i="17"/>
  <c r="I59" i="17"/>
  <c r="I62" i="17"/>
  <c r="F24" i="12"/>
  <c r="G43" i="12" s="1"/>
  <c r="E62" i="12"/>
  <c r="E60" i="12"/>
  <c r="E58" i="12"/>
  <c r="E61" i="12"/>
  <c r="E59" i="12"/>
  <c r="I58" i="12"/>
  <c r="I61" i="12"/>
  <c r="I59" i="12"/>
  <c r="I62" i="12"/>
  <c r="I60" i="12"/>
  <c r="I58" i="11"/>
  <c r="I61" i="11"/>
  <c r="I59" i="11"/>
  <c r="I62" i="11"/>
  <c r="I60" i="11"/>
  <c r="F24" i="11"/>
  <c r="G32" i="11" s="1"/>
  <c r="E60" i="11"/>
  <c r="E58" i="11"/>
  <c r="E61" i="11"/>
  <c r="E62" i="11"/>
  <c r="E59" i="11"/>
  <c r="F24" i="10"/>
  <c r="G27" i="10" s="1"/>
  <c r="E60" i="10"/>
  <c r="E58" i="10"/>
  <c r="E61" i="10"/>
  <c r="E59" i="10"/>
  <c r="E62" i="10"/>
  <c r="I61" i="10"/>
  <c r="I58" i="10"/>
  <c r="I59" i="10"/>
  <c r="I62" i="10"/>
  <c r="I60" i="10"/>
  <c r="I61" i="9"/>
  <c r="I59" i="9"/>
  <c r="I62" i="9"/>
  <c r="I60" i="9"/>
  <c r="I58" i="9"/>
  <c r="F24" i="9"/>
  <c r="G32" i="9" s="1"/>
  <c r="E60" i="9"/>
  <c r="E58" i="9"/>
  <c r="E61" i="9"/>
  <c r="E59" i="9"/>
  <c r="E62" i="9"/>
  <c r="F24" i="8"/>
  <c r="G43" i="8" s="1"/>
  <c r="E58" i="8"/>
  <c r="E61" i="8"/>
  <c r="E59" i="8"/>
  <c r="E62" i="8"/>
  <c r="E60" i="8"/>
  <c r="I61" i="8"/>
  <c r="I59" i="8"/>
  <c r="I62" i="8"/>
  <c r="I60" i="8"/>
  <c r="I58" i="8"/>
  <c r="F62" i="7"/>
  <c r="F58" i="7"/>
  <c r="F59" i="7"/>
  <c r="F60" i="7"/>
  <c r="F61" i="7"/>
  <c r="I61" i="6"/>
  <c r="I60" i="6"/>
  <c r="I58" i="6"/>
  <c r="I62" i="6"/>
  <c r="I59" i="6"/>
  <c r="F24" i="6"/>
  <c r="G38" i="6" s="1"/>
  <c r="E60" i="6"/>
  <c r="E58" i="6"/>
  <c r="E59" i="6"/>
  <c r="E62" i="6"/>
  <c r="E61" i="6"/>
  <c r="I60" i="5"/>
  <c r="I59" i="5"/>
  <c r="I62" i="5"/>
  <c r="I58" i="5"/>
  <c r="I61" i="5"/>
  <c r="K43" i="4"/>
  <c r="F24" i="5"/>
  <c r="E62" i="5"/>
  <c r="E60" i="5"/>
  <c r="E58" i="5"/>
  <c r="E61" i="5"/>
  <c r="E59" i="5"/>
  <c r="I58" i="4"/>
  <c r="I60" i="4"/>
  <c r="I59" i="4"/>
  <c r="I62" i="4"/>
  <c r="I61" i="4"/>
  <c r="F24" i="4"/>
  <c r="G40" i="4" s="1"/>
  <c r="E60" i="4"/>
  <c r="E58" i="4"/>
  <c r="E62" i="4"/>
  <c r="E61" i="4"/>
  <c r="E59" i="4"/>
  <c r="I58" i="3"/>
  <c r="I60" i="3"/>
  <c r="I62" i="3"/>
  <c r="I59" i="3"/>
  <c r="I61" i="3"/>
  <c r="F24" i="3"/>
  <c r="K24" i="3" s="1"/>
  <c r="N24" i="3" s="1"/>
  <c r="E58" i="3"/>
  <c r="E59" i="3"/>
  <c r="E61" i="3"/>
  <c r="E60" i="3"/>
  <c r="E62" i="3"/>
  <c r="J28" i="15"/>
  <c r="J40" i="15"/>
  <c r="G26" i="15"/>
  <c r="K36" i="15"/>
  <c r="J52" i="15"/>
  <c r="K41" i="15"/>
  <c r="J28" i="17"/>
  <c r="K25" i="10"/>
  <c r="K27" i="10"/>
  <c r="K29" i="10"/>
  <c r="K31" i="10"/>
  <c r="K33" i="10"/>
  <c r="K35" i="10"/>
  <c r="K37" i="10"/>
  <c r="K39" i="10"/>
  <c r="K41" i="10"/>
  <c r="K43" i="10"/>
  <c r="K45" i="10"/>
  <c r="K47" i="10"/>
  <c r="K49" i="10"/>
  <c r="K26" i="10"/>
  <c r="K30" i="10"/>
  <c r="K34" i="10"/>
  <c r="K38" i="10"/>
  <c r="K42" i="10"/>
  <c r="K46" i="10"/>
  <c r="K48" i="10"/>
  <c r="K52" i="10"/>
  <c r="K54" i="10"/>
  <c r="K56" i="10"/>
  <c r="K28" i="10"/>
  <c r="K32" i="10"/>
  <c r="K36" i="10"/>
  <c r="K40" i="10"/>
  <c r="K44" i="10"/>
  <c r="K50" i="10"/>
  <c r="K51" i="10"/>
  <c r="K53" i="10"/>
  <c r="K55" i="10"/>
  <c r="K28" i="3"/>
  <c r="K36" i="3"/>
  <c r="K40" i="3"/>
  <c r="K50" i="3"/>
  <c r="K30" i="3"/>
  <c r="K38" i="3"/>
  <c r="K46" i="3"/>
  <c r="K48" i="3"/>
  <c r="K52" i="3"/>
  <c r="K27" i="3"/>
  <c r="K29" i="3"/>
  <c r="K31" i="3"/>
  <c r="K33" i="3"/>
  <c r="K35" i="3"/>
  <c r="K45" i="3"/>
  <c r="K47" i="3"/>
  <c r="K49" i="3"/>
  <c r="K55" i="3"/>
  <c r="J34" i="15"/>
  <c r="J25" i="15"/>
  <c r="J46" i="15"/>
  <c r="J37" i="15"/>
  <c r="J49" i="15"/>
  <c r="J55" i="15"/>
  <c r="J54" i="9"/>
  <c r="J36" i="9"/>
  <c r="J42" i="9"/>
  <c r="G49" i="7"/>
  <c r="G55" i="7"/>
  <c r="G53" i="7"/>
  <c r="G38" i="7"/>
  <c r="G50" i="7"/>
  <c r="G33" i="7"/>
  <c r="G25" i="7"/>
  <c r="G37" i="7"/>
  <c r="G43" i="7"/>
  <c r="G41" i="7"/>
  <c r="G56" i="7"/>
  <c r="G35" i="7"/>
  <c r="G48" i="7"/>
  <c r="G31" i="7"/>
  <c r="G29" i="7"/>
  <c r="G27" i="7"/>
  <c r="G26" i="7"/>
  <c r="G46" i="7"/>
  <c r="G44" i="7"/>
  <c r="G36" i="7"/>
  <c r="G54" i="7"/>
  <c r="G52" i="7"/>
  <c r="G45" i="7"/>
  <c r="G34" i="7"/>
  <c r="G32" i="7"/>
  <c r="G40" i="7"/>
  <c r="G51" i="7"/>
  <c r="G39" i="7"/>
  <c r="G42" i="7"/>
  <c r="G28" i="7"/>
  <c r="G30" i="7"/>
  <c r="G47" i="7"/>
  <c r="J36" i="16"/>
  <c r="J48" i="16"/>
  <c r="J41" i="16"/>
  <c r="J26" i="16"/>
  <c r="J38" i="16"/>
  <c r="J50" i="16"/>
  <c r="J54" i="16"/>
  <c r="J27" i="16"/>
  <c r="J39" i="16"/>
  <c r="J52" i="16"/>
  <c r="J29" i="16"/>
  <c r="J28" i="16"/>
  <c r="J40" i="16"/>
  <c r="J53" i="16"/>
  <c r="J47" i="16"/>
  <c r="J42" i="16"/>
  <c r="J35" i="16"/>
  <c r="J30" i="16"/>
  <c r="J46" i="16"/>
  <c r="J34" i="16"/>
  <c r="J45" i="16"/>
  <c r="J33" i="16"/>
  <c r="J44" i="16"/>
  <c r="J49" i="16"/>
  <c r="J32" i="16"/>
  <c r="J37" i="16"/>
  <c r="J56" i="16"/>
  <c r="J25" i="16"/>
  <c r="J43" i="16"/>
  <c r="J31" i="16"/>
  <c r="J55" i="16"/>
  <c r="J25" i="17"/>
  <c r="J31" i="17"/>
  <c r="J37" i="17"/>
  <c r="J43" i="17"/>
  <c r="J49" i="17"/>
  <c r="J34" i="17"/>
  <c r="J40" i="17"/>
  <c r="J46" i="17"/>
  <c r="J52" i="17"/>
  <c r="K30" i="17"/>
  <c r="K35" i="17"/>
  <c r="J47" i="6"/>
  <c r="J35" i="6"/>
  <c r="J48" i="6"/>
  <c r="J36" i="6"/>
  <c r="J34" i="6"/>
  <c r="J46" i="6"/>
  <c r="J51" i="6"/>
  <c r="J31" i="6"/>
  <c r="J29" i="6"/>
  <c r="J50" i="6"/>
  <c r="J52" i="6"/>
  <c r="J38" i="6"/>
  <c r="J39" i="6"/>
  <c r="J54" i="6"/>
  <c r="J40" i="6"/>
  <c r="J26" i="6"/>
  <c r="J42" i="6"/>
  <c r="J28" i="6"/>
  <c r="J56" i="6"/>
  <c r="J30" i="6"/>
  <c r="J44" i="6"/>
  <c r="J45" i="6"/>
  <c r="J41" i="6"/>
  <c r="J32" i="6"/>
  <c r="J37" i="6"/>
  <c r="J33" i="6"/>
  <c r="J27" i="6"/>
  <c r="J53" i="6"/>
  <c r="J25" i="6"/>
  <c r="J55" i="6"/>
  <c r="J43" i="6"/>
  <c r="J49" i="6"/>
  <c r="J46" i="9"/>
  <c r="J34" i="9"/>
  <c r="J24" i="9"/>
  <c r="J45" i="9"/>
  <c r="J33" i="9"/>
  <c r="J56" i="9"/>
  <c r="J44" i="9"/>
  <c r="J32" i="9"/>
  <c r="J55" i="9"/>
  <c r="J43" i="9"/>
  <c r="J31" i="9"/>
  <c r="J53" i="9"/>
  <c r="J41" i="9"/>
  <c r="J29" i="9"/>
  <c r="J51" i="9"/>
  <c r="J39" i="9"/>
  <c r="J27" i="9"/>
  <c r="J35" i="9"/>
  <c r="J47" i="9"/>
  <c r="J49" i="9"/>
  <c r="J37" i="9"/>
  <c r="J25" i="9"/>
  <c r="J55" i="8"/>
  <c r="J43" i="8"/>
  <c r="J31" i="8"/>
  <c r="J24" i="16"/>
  <c r="K36" i="17"/>
  <c r="K44" i="17"/>
  <c r="K41" i="17"/>
  <c r="K42" i="17"/>
  <c r="K47" i="17"/>
  <c r="K48" i="17"/>
  <c r="K53" i="17"/>
  <c r="K31" i="17"/>
  <c r="G26" i="17"/>
  <c r="G52" i="17"/>
  <c r="K52" i="17"/>
  <c r="K26" i="17"/>
  <c r="K37" i="17"/>
  <c r="K27" i="17"/>
  <c r="K32" i="17"/>
  <c r="K43" i="17"/>
  <c r="G43" i="17"/>
  <c r="G48" i="17"/>
  <c r="G53" i="17"/>
  <c r="K28" i="17"/>
  <c r="K33" i="17"/>
  <c r="K38" i="17"/>
  <c r="K49" i="17"/>
  <c r="K34" i="17"/>
  <c r="G39" i="17"/>
  <c r="G44" i="17"/>
  <c r="K54" i="17"/>
  <c r="K39" i="17"/>
  <c r="K29" i="17"/>
  <c r="K40" i="17"/>
  <c r="G40" i="17"/>
  <c r="G45" i="17"/>
  <c r="K25" i="17"/>
  <c r="K45" i="17"/>
  <c r="K50" i="17"/>
  <c r="K46" i="17"/>
  <c r="G51" i="17"/>
  <c r="G56" i="17"/>
  <c r="G36" i="17"/>
  <c r="K51" i="17"/>
  <c r="K56" i="17"/>
  <c r="J24" i="17"/>
  <c r="J27" i="17"/>
  <c r="J30" i="17"/>
  <c r="J33" i="17"/>
  <c r="J36" i="17"/>
  <c r="J39" i="17"/>
  <c r="J42" i="17"/>
  <c r="J45" i="17"/>
  <c r="J48" i="17"/>
  <c r="J51" i="17"/>
  <c r="J54" i="17"/>
  <c r="J26" i="17"/>
  <c r="J29" i="17"/>
  <c r="J32" i="17"/>
  <c r="J35" i="17"/>
  <c r="J38" i="17"/>
  <c r="J41" i="17"/>
  <c r="J44" i="17"/>
  <c r="J47" i="17"/>
  <c r="J50" i="17"/>
  <c r="J53" i="17"/>
  <c r="J56" i="17"/>
  <c r="J51" i="8"/>
  <c r="J39" i="8"/>
  <c r="J27" i="8"/>
  <c r="J50" i="8"/>
  <c r="J38" i="8"/>
  <c r="J26" i="8"/>
  <c r="J49" i="8"/>
  <c r="J37" i="8"/>
  <c r="J25" i="8"/>
  <c r="J48" i="8"/>
  <c r="J36" i="8"/>
  <c r="J47" i="8"/>
  <c r="J35" i="8"/>
  <c r="J46" i="8"/>
  <c r="J34" i="8"/>
  <c r="J24" i="8"/>
  <c r="J45" i="8"/>
  <c r="J33" i="8"/>
  <c r="J56" i="8"/>
  <c r="J44" i="8"/>
  <c r="J32" i="8"/>
  <c r="J53" i="8"/>
  <c r="J41" i="8"/>
  <c r="J29" i="8"/>
  <c r="J54" i="8"/>
  <c r="J42" i="8"/>
  <c r="J30" i="8"/>
  <c r="J52" i="8"/>
  <c r="J40" i="8"/>
  <c r="J28" i="8"/>
  <c r="J52" i="9"/>
  <c r="J40" i="9"/>
  <c r="J28" i="9"/>
  <c r="J50" i="9"/>
  <c r="J38" i="9"/>
  <c r="J26" i="9"/>
  <c r="J30" i="9"/>
  <c r="J48" i="9"/>
  <c r="J32" i="15"/>
  <c r="J53" i="15"/>
  <c r="J26" i="15"/>
  <c r="J31" i="15"/>
  <c r="J38" i="15"/>
  <c r="J29" i="15"/>
  <c r="J35" i="15"/>
  <c r="J43" i="15"/>
  <c r="K54" i="15"/>
  <c r="K30" i="15"/>
  <c r="J43" i="14"/>
  <c r="J28" i="14"/>
  <c r="J49" i="14"/>
  <c r="J34" i="14"/>
  <c r="K39" i="14"/>
  <c r="J56" i="14"/>
  <c r="J55" i="14"/>
  <c r="J40" i="14"/>
  <c r="K45" i="14"/>
  <c r="J25" i="14"/>
  <c r="K30" i="14"/>
  <c r="K27" i="14"/>
  <c r="K48" i="14"/>
  <c r="K33" i="14"/>
  <c r="K54" i="14"/>
  <c r="J46" i="14"/>
  <c r="K51" i="14"/>
  <c r="J31" i="14"/>
  <c r="K36" i="14"/>
  <c r="J52" i="14"/>
  <c r="J37" i="14"/>
  <c r="K42" i="14"/>
  <c r="G42" i="15"/>
  <c r="G27" i="15"/>
  <c r="G32" i="15"/>
  <c r="K27" i="15"/>
  <c r="K43" i="15"/>
  <c r="G43" i="15"/>
  <c r="G48" i="15"/>
  <c r="G53" i="15"/>
  <c r="G28" i="15"/>
  <c r="K28" i="15"/>
  <c r="G33" i="15"/>
  <c r="G38" i="15"/>
  <c r="K48" i="15"/>
  <c r="K33" i="15"/>
  <c r="K49" i="15"/>
  <c r="G49" i="15"/>
  <c r="G54" i="15"/>
  <c r="G52" i="15"/>
  <c r="K52" i="15"/>
  <c r="K47" i="15"/>
  <c r="G39" i="15"/>
  <c r="G29" i="15"/>
  <c r="K39" i="15"/>
  <c r="G55" i="15"/>
  <c r="K55" i="15"/>
  <c r="G40" i="15"/>
  <c r="K40" i="15"/>
  <c r="G25" i="15"/>
  <c r="K25" i="15"/>
  <c r="G30" i="15"/>
  <c r="G35" i="15"/>
  <c r="K45" i="15"/>
  <c r="K50" i="15"/>
  <c r="G47" i="15"/>
  <c r="G44" i="15"/>
  <c r="K44" i="15"/>
  <c r="G45" i="15"/>
  <c r="K46" i="15"/>
  <c r="G46" i="15"/>
  <c r="G51" i="15"/>
  <c r="G56" i="15"/>
  <c r="K37" i="15"/>
  <c r="G37" i="15"/>
  <c r="K42" i="15"/>
  <c r="K34" i="15"/>
  <c r="G34" i="15"/>
  <c r="G24" i="15"/>
  <c r="K24" i="15"/>
  <c r="G50" i="15"/>
  <c r="G31" i="15"/>
  <c r="K31" i="15"/>
  <c r="G36" i="15"/>
  <c r="G41" i="15"/>
  <c r="K51" i="15"/>
  <c r="K56" i="15"/>
  <c r="J24" i="15"/>
  <c r="J27" i="15"/>
  <c r="J30" i="15"/>
  <c r="J33" i="15"/>
  <c r="J36" i="15"/>
  <c r="J39" i="15"/>
  <c r="J42" i="15"/>
  <c r="J45" i="15"/>
  <c r="J48" i="15"/>
  <c r="J51" i="15"/>
  <c r="J54" i="15"/>
  <c r="J41" i="15"/>
  <c r="J44" i="15"/>
  <c r="J47" i="15"/>
  <c r="J50" i="15"/>
  <c r="J56" i="15"/>
  <c r="K26" i="15"/>
  <c r="K29" i="15"/>
  <c r="K32" i="15"/>
  <c r="K35" i="15"/>
  <c r="K38" i="15"/>
  <c r="K53" i="15"/>
  <c r="G26" i="14"/>
  <c r="K26" i="14"/>
  <c r="G31" i="14"/>
  <c r="K31" i="14"/>
  <c r="G36" i="14"/>
  <c r="K47" i="14"/>
  <c r="G47" i="14"/>
  <c r="G52" i="14"/>
  <c r="K52" i="14"/>
  <c r="K32" i="14"/>
  <c r="G32" i="14"/>
  <c r="G37" i="14"/>
  <c r="K37" i="14"/>
  <c r="G42" i="14"/>
  <c r="G27" i="14"/>
  <c r="G53" i="14"/>
  <c r="K53" i="14"/>
  <c r="G48" i="14"/>
  <c r="G28" i="14"/>
  <c r="K28" i="14"/>
  <c r="G33" i="14"/>
  <c r="G54" i="14"/>
  <c r="K38" i="14"/>
  <c r="G38" i="14"/>
  <c r="G44" i="14"/>
  <c r="K44" i="14"/>
  <c r="K29" i="14"/>
  <c r="G29" i="14"/>
  <c r="G34" i="14"/>
  <c r="K34" i="14"/>
  <c r="G39" i="14"/>
  <c r="G43" i="14"/>
  <c r="K43" i="14"/>
  <c r="G49" i="14"/>
  <c r="K49" i="14"/>
  <c r="G24" i="14"/>
  <c r="K50" i="14"/>
  <c r="G50" i="14"/>
  <c r="G55" i="14"/>
  <c r="K55" i="14"/>
  <c r="K35" i="14"/>
  <c r="G35" i="14"/>
  <c r="G40" i="14"/>
  <c r="K40" i="14"/>
  <c r="G45" i="14"/>
  <c r="G25" i="14"/>
  <c r="K25" i="14"/>
  <c r="G30" i="14"/>
  <c r="K56" i="14"/>
  <c r="G56" i="14"/>
  <c r="G41" i="14"/>
  <c r="K41" i="14"/>
  <c r="G46" i="14"/>
  <c r="K46" i="14"/>
  <c r="G51" i="14"/>
  <c r="J35" i="14"/>
  <c r="J44" i="14"/>
  <c r="J50" i="14"/>
  <c r="J26" i="14"/>
  <c r="J47" i="14"/>
  <c r="J24" i="14"/>
  <c r="J27" i="14"/>
  <c r="J30" i="14"/>
  <c r="J33" i="14"/>
  <c r="J36" i="14"/>
  <c r="J39" i="14"/>
  <c r="J42" i="14"/>
  <c r="J45" i="14"/>
  <c r="J48" i="14"/>
  <c r="J51" i="14"/>
  <c r="J54" i="14"/>
  <c r="K24" i="14"/>
  <c r="J32" i="14"/>
  <c r="J41" i="14"/>
  <c r="J53" i="14"/>
  <c r="J29" i="14"/>
  <c r="J38" i="14"/>
  <c r="K30" i="12"/>
  <c r="J31" i="4"/>
  <c r="J37" i="11"/>
  <c r="J37" i="4"/>
  <c r="J49" i="4"/>
  <c r="J54" i="4"/>
  <c r="K27" i="12"/>
  <c r="K33" i="12"/>
  <c r="J40" i="4"/>
  <c r="J43" i="4"/>
  <c r="J55" i="4"/>
  <c r="J31" i="11"/>
  <c r="K41" i="8"/>
  <c r="J49" i="11"/>
  <c r="J33" i="4"/>
  <c r="J45" i="4"/>
  <c r="J25" i="4"/>
  <c r="J42" i="4"/>
  <c r="J48" i="4"/>
  <c r="K51" i="12"/>
  <c r="K36" i="12"/>
  <c r="J27" i="4"/>
  <c r="J43" i="11"/>
  <c r="J39" i="4"/>
  <c r="J51" i="4"/>
  <c r="J52" i="4"/>
  <c r="J34" i="11"/>
  <c r="K45" i="12"/>
  <c r="K35" i="8"/>
  <c r="J55" i="11"/>
  <c r="J28" i="4"/>
  <c r="J34" i="4"/>
  <c r="J25" i="11"/>
  <c r="J46" i="4"/>
  <c r="J33" i="3"/>
  <c r="J24" i="4"/>
  <c r="J30" i="4"/>
  <c r="J40" i="11"/>
  <c r="J46" i="11"/>
  <c r="J52" i="11"/>
  <c r="J36" i="4"/>
  <c r="K29" i="9"/>
  <c r="K42" i="12"/>
  <c r="J51" i="12"/>
  <c r="J36" i="12"/>
  <c r="J52" i="12"/>
  <c r="J33" i="12"/>
  <c r="J48" i="12"/>
  <c r="J53" i="12"/>
  <c r="K48" i="12"/>
  <c r="K54" i="12"/>
  <c r="J42" i="12"/>
  <c r="J24" i="12"/>
  <c r="K39" i="12"/>
  <c r="J54" i="12"/>
  <c r="J39" i="12"/>
  <c r="J49" i="12"/>
  <c r="J27" i="12"/>
  <c r="J30" i="12"/>
  <c r="J45" i="12"/>
  <c r="J50" i="12"/>
  <c r="J47" i="12"/>
  <c r="K29" i="12"/>
  <c r="K41" i="12"/>
  <c r="K26" i="12"/>
  <c r="K38" i="12"/>
  <c r="K31" i="12"/>
  <c r="K35" i="12"/>
  <c r="K43" i="12"/>
  <c r="K28" i="12"/>
  <c r="K32" i="12"/>
  <c r="K40" i="12"/>
  <c r="K44" i="12"/>
  <c r="K56" i="12"/>
  <c r="J28" i="11"/>
  <c r="J56" i="11"/>
  <c r="K54" i="11"/>
  <c r="K36" i="11"/>
  <c r="J43" i="10"/>
  <c r="J27" i="10"/>
  <c r="J51" i="10"/>
  <c r="J28" i="10"/>
  <c r="J34" i="10"/>
  <c r="J52" i="10"/>
  <c r="K36" i="9"/>
  <c r="K41" i="9"/>
  <c r="K36" i="8"/>
  <c r="K54" i="8"/>
  <c r="J24" i="6"/>
  <c r="K47" i="4"/>
  <c r="K38" i="4"/>
  <c r="K29" i="4"/>
  <c r="J24" i="3"/>
  <c r="J30" i="3"/>
  <c r="J51" i="3"/>
  <c r="J55" i="5"/>
  <c r="J27" i="5"/>
  <c r="J33" i="5"/>
  <c r="J39" i="5"/>
  <c r="J28" i="5"/>
  <c r="J45" i="5"/>
  <c r="J34" i="5"/>
  <c r="J40" i="5"/>
  <c r="J51" i="5"/>
  <c r="J46" i="5"/>
  <c r="J52" i="5"/>
  <c r="J36" i="5"/>
  <c r="J31" i="5"/>
  <c r="J48" i="5"/>
  <c r="J24" i="5"/>
  <c r="J30" i="5"/>
  <c r="J25" i="5"/>
  <c r="J42" i="5"/>
  <c r="J37" i="5"/>
  <c r="J43" i="5"/>
  <c r="J54" i="5"/>
  <c r="J49" i="5"/>
  <c r="K50" i="5"/>
  <c r="K35" i="5"/>
  <c r="K53" i="5"/>
  <c r="K32" i="5"/>
  <c r="K41" i="5"/>
  <c r="G52" i="5"/>
  <c r="K26" i="5"/>
  <c r="K34" i="12"/>
  <c r="K46" i="12"/>
  <c r="G49" i="12"/>
  <c r="K49" i="12"/>
  <c r="K55" i="12"/>
  <c r="K37" i="12"/>
  <c r="K52" i="12"/>
  <c r="K25" i="12"/>
  <c r="G26" i="12"/>
  <c r="J26" i="12"/>
  <c r="J35" i="12"/>
  <c r="J41" i="12"/>
  <c r="J25" i="12"/>
  <c r="J28" i="12"/>
  <c r="J31" i="12"/>
  <c r="J34" i="12"/>
  <c r="J37" i="12"/>
  <c r="J40" i="12"/>
  <c r="J43" i="12"/>
  <c r="J46" i="12"/>
  <c r="J55" i="12"/>
  <c r="J29" i="12"/>
  <c r="J38" i="12"/>
  <c r="J44" i="12"/>
  <c r="J56" i="12"/>
  <c r="K50" i="12"/>
  <c r="K47" i="12"/>
  <c r="K53" i="12"/>
  <c r="J32" i="12"/>
  <c r="K52" i="11"/>
  <c r="G37" i="11"/>
  <c r="K37" i="11"/>
  <c r="G27" i="11"/>
  <c r="K32" i="11"/>
  <c r="K27" i="11"/>
  <c r="K53" i="11"/>
  <c r="G33" i="11"/>
  <c r="K38" i="11"/>
  <c r="G38" i="11"/>
  <c r="K48" i="11"/>
  <c r="K33" i="11"/>
  <c r="K49" i="11"/>
  <c r="K26" i="11"/>
  <c r="G26" i="11"/>
  <c r="G48" i="11"/>
  <c r="G28" i="11"/>
  <c r="K28" i="11"/>
  <c r="K34" i="11"/>
  <c r="K44" i="11"/>
  <c r="G44" i="11"/>
  <c r="G24" i="11"/>
  <c r="K29" i="11"/>
  <c r="K39" i="11"/>
  <c r="K55" i="11"/>
  <c r="K47" i="11"/>
  <c r="G47" i="11"/>
  <c r="K42" i="11"/>
  <c r="G43" i="11"/>
  <c r="K43" i="11"/>
  <c r="K40" i="11"/>
  <c r="K50" i="11"/>
  <c r="G50" i="11"/>
  <c r="G25" i="11"/>
  <c r="K25" i="11"/>
  <c r="K35" i="11"/>
  <c r="K45" i="11"/>
  <c r="K30" i="11"/>
  <c r="G46" i="11"/>
  <c r="K46" i="11"/>
  <c r="G51" i="11"/>
  <c r="K56" i="11"/>
  <c r="K31" i="11"/>
  <c r="G36" i="11"/>
  <c r="K41" i="11"/>
  <c r="G41" i="11"/>
  <c r="K51" i="11"/>
  <c r="J27" i="11"/>
  <c r="J30" i="11"/>
  <c r="J36" i="11"/>
  <c r="J39" i="11"/>
  <c r="J48" i="11"/>
  <c r="J24" i="11"/>
  <c r="J33" i="11"/>
  <c r="J42" i="11"/>
  <c r="J45" i="11"/>
  <c r="J51" i="11"/>
  <c r="J54" i="11"/>
  <c r="K24" i="11"/>
  <c r="J26" i="11"/>
  <c r="J29" i="11"/>
  <c r="J32" i="11"/>
  <c r="J35" i="11"/>
  <c r="J38" i="11"/>
  <c r="J41" i="11"/>
  <c r="J44" i="11"/>
  <c r="J47" i="11"/>
  <c r="J50" i="11"/>
  <c r="J53" i="11"/>
  <c r="G28" i="10"/>
  <c r="G46" i="10"/>
  <c r="G47" i="10"/>
  <c r="G24" i="10"/>
  <c r="G30" i="10"/>
  <c r="G36" i="10"/>
  <c r="G54" i="10"/>
  <c r="G33" i="10"/>
  <c r="G45" i="10"/>
  <c r="G34" i="10"/>
  <c r="G52" i="10"/>
  <c r="G41" i="10"/>
  <c r="G29" i="10"/>
  <c r="G35" i="10"/>
  <c r="G53" i="10"/>
  <c r="G25" i="10"/>
  <c r="G31" i="10"/>
  <c r="G37" i="10"/>
  <c r="G55" i="10"/>
  <c r="G26" i="10"/>
  <c r="G32" i="10"/>
  <c r="G38" i="10"/>
  <c r="G44" i="10"/>
  <c r="G50" i="10"/>
  <c r="J25" i="10"/>
  <c r="J37" i="10"/>
  <c r="J40" i="10"/>
  <c r="J46" i="10"/>
  <c r="J49" i="10"/>
  <c r="J24" i="10"/>
  <c r="J30" i="10"/>
  <c r="J33" i="10"/>
  <c r="J45" i="10"/>
  <c r="J54" i="10"/>
  <c r="J31" i="10"/>
  <c r="J55" i="10"/>
  <c r="J36" i="10"/>
  <c r="J39" i="10"/>
  <c r="J42" i="10"/>
  <c r="J48" i="10"/>
  <c r="J26" i="10"/>
  <c r="J29" i="10"/>
  <c r="J32" i="10"/>
  <c r="J35" i="10"/>
  <c r="J38" i="10"/>
  <c r="J41" i="10"/>
  <c r="J44" i="10"/>
  <c r="J47" i="10"/>
  <c r="J50" i="10"/>
  <c r="J53" i="10"/>
  <c r="J56" i="10"/>
  <c r="K26" i="9"/>
  <c r="G37" i="9"/>
  <c r="K37" i="9"/>
  <c r="K27" i="9"/>
  <c r="K32" i="9"/>
  <c r="G38" i="9"/>
  <c r="K33" i="9"/>
  <c r="K38" i="9"/>
  <c r="G49" i="9"/>
  <c r="K49" i="9"/>
  <c r="K34" i="9"/>
  <c r="G39" i="9"/>
  <c r="G44" i="9"/>
  <c r="G47" i="9"/>
  <c r="G27" i="9"/>
  <c r="K42" i="9"/>
  <c r="G48" i="9"/>
  <c r="K28" i="9"/>
  <c r="G54" i="9"/>
  <c r="G24" i="9"/>
  <c r="G29" i="9"/>
  <c r="K39" i="9"/>
  <c r="K44" i="9"/>
  <c r="G55" i="9"/>
  <c r="K55" i="9"/>
  <c r="K47" i="9"/>
  <c r="G53" i="9"/>
  <c r="G33" i="9"/>
  <c r="K48" i="9"/>
  <c r="G40" i="9"/>
  <c r="K40" i="9"/>
  <c r="G45" i="9"/>
  <c r="K25" i="9"/>
  <c r="G30" i="9"/>
  <c r="G35" i="9"/>
  <c r="K45" i="9"/>
  <c r="K50" i="9"/>
  <c r="K30" i="9"/>
  <c r="K35" i="9"/>
  <c r="K46" i="9"/>
  <c r="G51" i="9"/>
  <c r="G56" i="9"/>
  <c r="K52" i="9"/>
  <c r="G52" i="9"/>
  <c r="G42" i="9"/>
  <c r="K43" i="9"/>
  <c r="K53" i="9"/>
  <c r="G50" i="9"/>
  <c r="G31" i="9"/>
  <c r="K31" i="9"/>
  <c r="G36" i="9"/>
  <c r="G41" i="9"/>
  <c r="K51" i="9"/>
  <c r="K56" i="9"/>
  <c r="K54" i="9"/>
  <c r="K27" i="8"/>
  <c r="K32" i="8"/>
  <c r="K43" i="8"/>
  <c r="K28" i="8"/>
  <c r="G33" i="8"/>
  <c r="G38" i="8"/>
  <c r="K48" i="8"/>
  <c r="K53" i="8"/>
  <c r="K33" i="8"/>
  <c r="K38" i="8"/>
  <c r="K49" i="8"/>
  <c r="G54" i="8"/>
  <c r="K26" i="8"/>
  <c r="G47" i="8"/>
  <c r="K42" i="8"/>
  <c r="K29" i="8"/>
  <c r="K40" i="8"/>
  <c r="G45" i="8"/>
  <c r="G50" i="8"/>
  <c r="K34" i="8"/>
  <c r="G29" i="8"/>
  <c r="K39" i="8"/>
  <c r="K44" i="8"/>
  <c r="K55" i="8"/>
  <c r="K25" i="8"/>
  <c r="K45" i="8"/>
  <c r="K50" i="8"/>
  <c r="G52" i="8"/>
  <c r="K52" i="8"/>
  <c r="K30" i="8"/>
  <c r="K46" i="8"/>
  <c r="G51" i="8"/>
  <c r="G56" i="8"/>
  <c r="K37" i="8"/>
  <c r="G37" i="8"/>
  <c r="K47" i="8"/>
  <c r="K31" i="8"/>
  <c r="G36" i="8"/>
  <c r="G41" i="8"/>
  <c r="K51" i="8"/>
  <c r="K56" i="8"/>
  <c r="K24" i="7"/>
  <c r="G24" i="7"/>
  <c r="G24" i="6"/>
  <c r="K24" i="6"/>
  <c r="N24" i="6" s="1"/>
  <c r="G37" i="5"/>
  <c r="K39" i="5"/>
  <c r="G44" i="5"/>
  <c r="G38" i="5"/>
  <c r="K24" i="5"/>
  <c r="N24" i="5" s="1"/>
  <c r="G24" i="5"/>
  <c r="G43" i="5"/>
  <c r="K48" i="5"/>
  <c r="K33" i="5"/>
  <c r="G25" i="5"/>
  <c r="K30" i="5"/>
  <c r="K42" i="5"/>
  <c r="G46" i="5"/>
  <c r="K51" i="5"/>
  <c r="G51" i="5"/>
  <c r="K36" i="5"/>
  <c r="K25" i="5"/>
  <c r="K31" i="5"/>
  <c r="K37" i="5"/>
  <c r="K43" i="5"/>
  <c r="K46" i="5"/>
  <c r="K52" i="5"/>
  <c r="K55" i="5"/>
  <c r="J26" i="5"/>
  <c r="J29" i="5"/>
  <c r="J32" i="5"/>
  <c r="J35" i="5"/>
  <c r="J38" i="5"/>
  <c r="J41" i="5"/>
  <c r="J44" i="5"/>
  <c r="J47" i="5"/>
  <c r="J50" i="5"/>
  <c r="J53" i="5"/>
  <c r="J56" i="5"/>
  <c r="K31" i="4"/>
  <c r="K40" i="4"/>
  <c r="K44" i="4"/>
  <c r="K49" i="4"/>
  <c r="K53" i="4"/>
  <c r="K27" i="4"/>
  <c r="K36" i="4"/>
  <c r="K45" i="4"/>
  <c r="K54" i="4"/>
  <c r="K39" i="4"/>
  <c r="K28" i="4"/>
  <c r="K32" i="4"/>
  <c r="K37" i="4"/>
  <c r="K30" i="4"/>
  <c r="K46" i="4"/>
  <c r="K50" i="4"/>
  <c r="K41" i="4"/>
  <c r="K25" i="4"/>
  <c r="K34" i="4"/>
  <c r="K52" i="4"/>
  <c r="J26" i="4"/>
  <c r="J29" i="4"/>
  <c r="J32" i="4"/>
  <c r="J35" i="4"/>
  <c r="J38" i="4"/>
  <c r="J41" i="4"/>
  <c r="J44" i="4"/>
  <c r="J47" i="4"/>
  <c r="J50" i="4"/>
  <c r="J53" i="4"/>
  <c r="J56" i="4"/>
  <c r="G38" i="3"/>
  <c r="J48" i="3"/>
  <c r="J45" i="3"/>
  <c r="G35" i="3"/>
  <c r="J42" i="3"/>
  <c r="G27" i="3"/>
  <c r="J27" i="3"/>
  <c r="J39" i="3"/>
  <c r="G43" i="3"/>
  <c r="J36" i="3"/>
  <c r="G51" i="3"/>
  <c r="J54" i="3"/>
  <c r="J56" i="3"/>
  <c r="J25" i="3"/>
  <c r="J28" i="3"/>
  <c r="J31" i="3"/>
  <c r="J34" i="3"/>
  <c r="J37" i="3"/>
  <c r="J40" i="3"/>
  <c r="J43" i="3"/>
  <c r="J46" i="3"/>
  <c r="J49" i="3"/>
  <c r="J52" i="3"/>
  <c r="J55" i="3"/>
  <c r="J26" i="3"/>
  <c r="J29" i="3"/>
  <c r="J32" i="3"/>
  <c r="J35" i="3"/>
  <c r="J38" i="3"/>
  <c r="J41" i="3"/>
  <c r="J44" i="3"/>
  <c r="J47" i="3"/>
  <c r="J50" i="3"/>
  <c r="J53" i="3"/>
  <c r="N43" i="5" l="1"/>
  <c r="N46" i="5"/>
  <c r="N25" i="5"/>
  <c r="N46" i="4"/>
  <c r="N31" i="4"/>
  <c r="N36" i="4"/>
  <c r="N55" i="3"/>
  <c r="G40" i="6"/>
  <c r="G42" i="6"/>
  <c r="G50" i="6"/>
  <c r="K34" i="5"/>
  <c r="G55" i="5"/>
  <c r="G41" i="5"/>
  <c r="N50" i="5"/>
  <c r="N34" i="5"/>
  <c r="N27" i="5"/>
  <c r="N45" i="5"/>
  <c r="N29" i="5"/>
  <c r="K28" i="5"/>
  <c r="G54" i="5"/>
  <c r="N41" i="5"/>
  <c r="N52" i="5"/>
  <c r="N36" i="5"/>
  <c r="K49" i="5"/>
  <c r="L42" i="5" s="1"/>
  <c r="G42" i="5"/>
  <c r="G26" i="5"/>
  <c r="K47" i="5"/>
  <c r="N31" i="5"/>
  <c r="G36" i="5"/>
  <c r="G45" i="5"/>
  <c r="G29" i="5"/>
  <c r="G53" i="5"/>
  <c r="K56" i="5"/>
  <c r="N56" i="5" s="1"/>
  <c r="N42" i="5"/>
  <c r="N26" i="5"/>
  <c r="N53" i="5"/>
  <c r="N37" i="5"/>
  <c r="N55" i="5"/>
  <c r="N48" i="5"/>
  <c r="N32" i="5"/>
  <c r="G30" i="5"/>
  <c r="G32" i="5"/>
  <c r="G27" i="5"/>
  <c r="N39" i="5"/>
  <c r="G48" i="5"/>
  <c r="K40" i="5"/>
  <c r="G31" i="5"/>
  <c r="G39" i="5"/>
  <c r="N54" i="5"/>
  <c r="N38" i="5"/>
  <c r="N47" i="5"/>
  <c r="N33" i="5"/>
  <c r="N35" i="5"/>
  <c r="N44" i="5"/>
  <c r="N28" i="5"/>
  <c r="N30" i="4"/>
  <c r="N51" i="4"/>
  <c r="N35" i="4"/>
  <c r="N42" i="4"/>
  <c r="N33" i="4"/>
  <c r="N54" i="4"/>
  <c r="N38" i="4"/>
  <c r="N28" i="4"/>
  <c r="N45" i="4"/>
  <c r="N29" i="4"/>
  <c r="N40" i="4"/>
  <c r="N48" i="4"/>
  <c r="N56" i="4"/>
  <c r="N47" i="4"/>
  <c r="N43" i="4"/>
  <c r="N27" i="4"/>
  <c r="N26" i="4"/>
  <c r="G48" i="4"/>
  <c r="N50" i="4"/>
  <c r="N34" i="4"/>
  <c r="N32" i="4"/>
  <c r="N41" i="4"/>
  <c r="N25" i="4"/>
  <c r="N44" i="4"/>
  <c r="N49" i="4"/>
  <c r="N55" i="4"/>
  <c r="N39" i="4"/>
  <c r="N52" i="4"/>
  <c r="G47" i="3"/>
  <c r="G30" i="3"/>
  <c r="K32" i="3"/>
  <c r="N32" i="3" s="1"/>
  <c r="N51" i="3"/>
  <c r="N53" i="3"/>
  <c r="N37" i="3"/>
  <c r="N40" i="3"/>
  <c r="G49" i="3"/>
  <c r="G31" i="3"/>
  <c r="G52" i="3"/>
  <c r="G53" i="3"/>
  <c r="K41" i="3"/>
  <c r="K25" i="3"/>
  <c r="N31" i="3"/>
  <c r="N49" i="3"/>
  <c r="N33" i="3"/>
  <c r="N52" i="3"/>
  <c r="N36" i="3"/>
  <c r="G44" i="3"/>
  <c r="G45" i="3"/>
  <c r="G55" i="3"/>
  <c r="G37" i="3"/>
  <c r="G42" i="3"/>
  <c r="G46" i="3"/>
  <c r="G34" i="3"/>
  <c r="K39" i="3"/>
  <c r="N39" i="3" s="1"/>
  <c r="K54" i="3"/>
  <c r="N54" i="3" s="1"/>
  <c r="K56" i="3"/>
  <c r="N56" i="3" s="1"/>
  <c r="N46" i="3"/>
  <c r="G28" i="3"/>
  <c r="G36" i="3"/>
  <c r="N27" i="3"/>
  <c r="N47" i="3"/>
  <c r="N50" i="3"/>
  <c r="N45" i="3"/>
  <c r="N29" i="3"/>
  <c r="N48" i="3"/>
  <c r="N28" i="3"/>
  <c r="N43" i="3"/>
  <c r="G40" i="3"/>
  <c r="N26" i="3"/>
  <c r="N38" i="3"/>
  <c r="G33" i="3"/>
  <c r="G26" i="3"/>
  <c r="G48" i="3"/>
  <c r="G50" i="3"/>
  <c r="G24" i="3"/>
  <c r="G29" i="3"/>
  <c r="N30" i="3"/>
  <c r="N34" i="3"/>
  <c r="N41" i="3"/>
  <c r="N44" i="3"/>
  <c r="G35" i="12"/>
  <c r="G31" i="12"/>
  <c r="G24" i="12"/>
  <c r="G45" i="12"/>
  <c r="G32" i="12"/>
  <c r="G48" i="12"/>
  <c r="G28" i="12"/>
  <c r="G53" i="12"/>
  <c r="G27" i="12"/>
  <c r="G51" i="12"/>
  <c r="G38" i="12"/>
  <c r="G56" i="12"/>
  <c r="G34" i="12"/>
  <c r="G30" i="12"/>
  <c r="G54" i="12"/>
  <c r="G29" i="12"/>
  <c r="K24" i="12"/>
  <c r="L37" i="12" s="1"/>
  <c r="G41" i="12"/>
  <c r="G33" i="12"/>
  <c r="G25" i="12"/>
  <c r="G37" i="12"/>
  <c r="G52" i="12"/>
  <c r="G36" i="12"/>
  <c r="G55" i="12"/>
  <c r="G44" i="12"/>
  <c r="G46" i="12"/>
  <c r="G39" i="12"/>
  <c r="G47" i="12"/>
  <c r="G50" i="12"/>
  <c r="G40" i="12"/>
  <c r="G42" i="12"/>
  <c r="G31" i="11"/>
  <c r="G39" i="11"/>
  <c r="G53" i="11"/>
  <c r="G42" i="11"/>
  <c r="G55" i="11"/>
  <c r="G52" i="11"/>
  <c r="G56" i="11"/>
  <c r="G40" i="11"/>
  <c r="G34" i="11"/>
  <c r="G49" i="11"/>
  <c r="G45" i="11"/>
  <c r="G54" i="11"/>
  <c r="G35" i="11"/>
  <c r="G30" i="11"/>
  <c r="G29" i="11"/>
  <c r="G49" i="10"/>
  <c r="G40" i="10"/>
  <c r="G48" i="10"/>
  <c r="G51" i="10"/>
  <c r="G56" i="10"/>
  <c r="G43" i="10"/>
  <c r="K24" i="10"/>
  <c r="K58" i="10" s="1"/>
  <c r="G42" i="10"/>
  <c r="G39" i="10"/>
  <c r="K24" i="9"/>
  <c r="G46" i="9"/>
  <c r="G28" i="9"/>
  <c r="G34" i="9"/>
  <c r="G26" i="9"/>
  <c r="G43" i="9"/>
  <c r="G25" i="9"/>
  <c r="G27" i="8"/>
  <c r="G26" i="8"/>
  <c r="G31" i="8"/>
  <c r="G30" i="8"/>
  <c r="G49" i="8"/>
  <c r="G25" i="8"/>
  <c r="G39" i="8"/>
  <c r="K24" i="8"/>
  <c r="K59" i="8" s="1"/>
  <c r="G53" i="8"/>
  <c r="G44" i="8"/>
  <c r="G48" i="8"/>
  <c r="G35" i="8"/>
  <c r="G40" i="8"/>
  <c r="G32" i="8"/>
  <c r="G46" i="8"/>
  <c r="G24" i="8"/>
  <c r="G28" i="8"/>
  <c r="G42" i="8"/>
  <c r="G55" i="8"/>
  <c r="G34" i="8"/>
  <c r="G45" i="16"/>
  <c r="G35" i="16"/>
  <c r="G28" i="16"/>
  <c r="G33" i="16"/>
  <c r="G31" i="16"/>
  <c r="G37" i="16"/>
  <c r="G53" i="16"/>
  <c r="G36" i="16"/>
  <c r="G38" i="16"/>
  <c r="G40" i="16"/>
  <c r="G34" i="16"/>
  <c r="G50" i="16"/>
  <c r="G55" i="16"/>
  <c r="G43" i="16"/>
  <c r="G49" i="16"/>
  <c r="G42" i="16"/>
  <c r="G24" i="16"/>
  <c r="G30" i="16"/>
  <c r="G48" i="16"/>
  <c r="G29" i="16"/>
  <c r="K24" i="16"/>
  <c r="K60" i="16" s="1"/>
  <c r="G52" i="16"/>
  <c r="G46" i="16"/>
  <c r="G39" i="16"/>
  <c r="G27" i="16"/>
  <c r="G56" i="16"/>
  <c r="G26" i="16"/>
  <c r="G32" i="16"/>
  <c r="G54" i="16"/>
  <c r="G25" i="16"/>
  <c r="G44" i="16"/>
  <c r="G41" i="16"/>
  <c r="G34" i="17"/>
  <c r="G31" i="17"/>
  <c r="G46" i="17"/>
  <c r="K24" i="17"/>
  <c r="K59" i="17" s="1"/>
  <c r="G33" i="17"/>
  <c r="G54" i="17"/>
  <c r="G32" i="17"/>
  <c r="G35" i="17"/>
  <c r="G49" i="17"/>
  <c r="G47" i="17"/>
  <c r="G30" i="17"/>
  <c r="G29" i="17"/>
  <c r="G42" i="17"/>
  <c r="G25" i="17"/>
  <c r="G24" i="17"/>
  <c r="G27" i="17"/>
  <c r="G38" i="17"/>
  <c r="G37" i="17"/>
  <c r="G41" i="17"/>
  <c r="G50" i="17"/>
  <c r="K58" i="15"/>
  <c r="K61" i="15"/>
  <c r="K59" i="15"/>
  <c r="K60" i="15"/>
  <c r="K62" i="15"/>
  <c r="F62" i="15"/>
  <c r="F60" i="15"/>
  <c r="F58" i="15"/>
  <c r="F61" i="15"/>
  <c r="F59" i="15"/>
  <c r="K58" i="14"/>
  <c r="K61" i="14"/>
  <c r="K59" i="14"/>
  <c r="K62" i="14"/>
  <c r="K60" i="14"/>
  <c r="F62" i="14"/>
  <c r="F60" i="14"/>
  <c r="F58" i="14"/>
  <c r="F61" i="14"/>
  <c r="F59" i="14"/>
  <c r="F62" i="16"/>
  <c r="F60" i="16"/>
  <c r="F59" i="16"/>
  <c r="F58" i="16"/>
  <c r="F61" i="16"/>
  <c r="K61" i="17"/>
  <c r="K60" i="17"/>
  <c r="F62" i="17"/>
  <c r="F60" i="17"/>
  <c r="F58" i="17"/>
  <c r="F61" i="17"/>
  <c r="F59" i="17"/>
  <c r="K59" i="12"/>
  <c r="K60" i="12"/>
  <c r="F60" i="12"/>
  <c r="F58" i="12"/>
  <c r="F62" i="12"/>
  <c r="F61" i="12"/>
  <c r="F59" i="12"/>
  <c r="K61" i="11"/>
  <c r="K59" i="11"/>
  <c r="K58" i="11"/>
  <c r="K62" i="11"/>
  <c r="K60" i="11"/>
  <c r="F60" i="11"/>
  <c r="F58" i="11"/>
  <c r="F61" i="11"/>
  <c r="F59" i="11"/>
  <c r="F62" i="11"/>
  <c r="K60" i="10"/>
  <c r="F58" i="10"/>
  <c r="F60" i="10"/>
  <c r="F61" i="10"/>
  <c r="F59" i="10"/>
  <c r="F62" i="10"/>
  <c r="K61" i="9"/>
  <c r="K59" i="9"/>
  <c r="K62" i="9"/>
  <c r="K60" i="9"/>
  <c r="K58" i="9"/>
  <c r="F58" i="9"/>
  <c r="F61" i="9"/>
  <c r="F59" i="9"/>
  <c r="F62" i="9"/>
  <c r="F60" i="9"/>
  <c r="F61" i="8"/>
  <c r="F59" i="8"/>
  <c r="F62" i="8"/>
  <c r="F58" i="8"/>
  <c r="F60" i="8"/>
  <c r="G27" i="6"/>
  <c r="G49" i="6"/>
  <c r="K60" i="7"/>
  <c r="K58" i="7"/>
  <c r="K61" i="7"/>
  <c r="K59" i="7"/>
  <c r="K62" i="7"/>
  <c r="G51" i="6"/>
  <c r="G43" i="6"/>
  <c r="G26" i="6"/>
  <c r="G44" i="6"/>
  <c r="G39" i="6"/>
  <c r="G28" i="6"/>
  <c r="G33" i="6"/>
  <c r="G37" i="6"/>
  <c r="G29" i="6"/>
  <c r="G45" i="6"/>
  <c r="G25" i="6"/>
  <c r="G31" i="6"/>
  <c r="G34" i="6"/>
  <c r="G48" i="6"/>
  <c r="G55" i="6"/>
  <c r="G52" i="6"/>
  <c r="G36" i="6"/>
  <c r="G30" i="6"/>
  <c r="G46" i="6"/>
  <c r="G47" i="6"/>
  <c r="G32" i="6"/>
  <c r="G53" i="6"/>
  <c r="G35" i="6"/>
  <c r="G56" i="6"/>
  <c r="G54" i="6"/>
  <c r="G41" i="6"/>
  <c r="K61" i="6"/>
  <c r="K59" i="6"/>
  <c r="K60" i="6"/>
  <c r="K62" i="6"/>
  <c r="K58" i="6"/>
  <c r="F58" i="6"/>
  <c r="F60" i="6"/>
  <c r="F62" i="6"/>
  <c r="F61" i="6"/>
  <c r="F59" i="6"/>
  <c r="G31" i="4"/>
  <c r="G41" i="4"/>
  <c r="G45" i="4"/>
  <c r="G30" i="4"/>
  <c r="G36" i="4"/>
  <c r="G32" i="4"/>
  <c r="G35" i="4"/>
  <c r="G26" i="4"/>
  <c r="G55" i="4"/>
  <c r="G37" i="4"/>
  <c r="G56" i="4"/>
  <c r="G51" i="4"/>
  <c r="G27" i="4"/>
  <c r="G53" i="4"/>
  <c r="G52" i="4"/>
  <c r="G47" i="4"/>
  <c r="G43" i="4"/>
  <c r="G38" i="4"/>
  <c r="G42" i="4"/>
  <c r="G28" i="4"/>
  <c r="G29" i="4"/>
  <c r="G44" i="4"/>
  <c r="G34" i="4"/>
  <c r="G33" i="4"/>
  <c r="G39" i="4"/>
  <c r="G49" i="4"/>
  <c r="G50" i="4"/>
  <c r="G25" i="4"/>
  <c r="G24" i="4"/>
  <c r="G54" i="4"/>
  <c r="G46" i="4"/>
  <c r="K24" i="4"/>
  <c r="L52" i="4" s="1"/>
  <c r="F60" i="5"/>
  <c r="F58" i="5"/>
  <c r="F62" i="5"/>
  <c r="F61" i="5"/>
  <c r="F59" i="5"/>
  <c r="F58" i="4"/>
  <c r="F61" i="4"/>
  <c r="F60" i="4"/>
  <c r="F59" i="4"/>
  <c r="F62" i="4"/>
  <c r="F58" i="3"/>
  <c r="F61" i="3"/>
  <c r="F59" i="3"/>
  <c r="F62" i="3"/>
  <c r="F60" i="3"/>
  <c r="L39" i="10"/>
  <c r="L31" i="10"/>
  <c r="L51" i="10"/>
  <c r="L43" i="10"/>
  <c r="L38" i="10"/>
  <c r="L53" i="10"/>
  <c r="L36" i="10"/>
  <c r="L54" i="10"/>
  <c r="L25" i="3"/>
  <c r="L48" i="3"/>
  <c r="L27" i="7"/>
  <c r="L42" i="7"/>
  <c r="L48" i="7"/>
  <c r="L26" i="7"/>
  <c r="L55" i="7"/>
  <c r="L31" i="7"/>
  <c r="L35" i="7"/>
  <c r="L33" i="7"/>
  <c r="L36" i="7"/>
  <c r="L50" i="7"/>
  <c r="L37" i="7"/>
  <c r="L41" i="7"/>
  <c r="L56" i="7"/>
  <c r="L47" i="7"/>
  <c r="L40" i="7"/>
  <c r="L25" i="7"/>
  <c r="L32" i="7"/>
  <c r="L44" i="7"/>
  <c r="L43" i="7"/>
  <c r="L30" i="7"/>
  <c r="L53" i="7"/>
  <c r="L49" i="7"/>
  <c r="L34" i="7"/>
  <c r="L46" i="7"/>
  <c r="L52" i="7"/>
  <c r="L39" i="7"/>
  <c r="L51" i="7"/>
  <c r="L38" i="7"/>
  <c r="L45" i="7"/>
  <c r="L28" i="7"/>
  <c r="L54" i="7"/>
  <c r="L29" i="7"/>
  <c r="L39" i="16"/>
  <c r="L47" i="16"/>
  <c r="L41" i="16"/>
  <c r="L26" i="16"/>
  <c r="L27" i="16"/>
  <c r="L34" i="16"/>
  <c r="L50" i="16"/>
  <c r="L46" i="16"/>
  <c r="L30" i="16"/>
  <c r="L44" i="16"/>
  <c r="L42" i="16"/>
  <c r="L33" i="6"/>
  <c r="L46" i="6"/>
  <c r="L44" i="6"/>
  <c r="L42" i="6"/>
  <c r="L48" i="6"/>
  <c r="L36" i="6"/>
  <c r="L56" i="6"/>
  <c r="L30" i="6"/>
  <c r="L47" i="6"/>
  <c r="L32" i="6"/>
  <c r="L54" i="6"/>
  <c r="L35" i="6"/>
  <c r="L55" i="6"/>
  <c r="L43" i="6"/>
  <c r="L34" i="6"/>
  <c r="L31" i="6"/>
  <c r="L45" i="6"/>
  <c r="L29" i="6"/>
  <c r="L39" i="6"/>
  <c r="L37" i="6"/>
  <c r="L40" i="6"/>
  <c r="L51" i="6"/>
  <c r="L52" i="6"/>
  <c r="L28" i="6"/>
  <c r="L49" i="6"/>
  <c r="L27" i="6"/>
  <c r="L53" i="6"/>
  <c r="L50" i="6"/>
  <c r="L26" i="6"/>
  <c r="L38" i="6"/>
  <c r="L25" i="6"/>
  <c r="L41" i="6"/>
  <c r="L42" i="17"/>
  <c r="L33" i="17"/>
  <c r="L50" i="17"/>
  <c r="L54" i="17"/>
  <c r="L26" i="17"/>
  <c r="L37" i="17"/>
  <c r="L28" i="17"/>
  <c r="L45" i="17"/>
  <c r="L40" i="17"/>
  <c r="L52" i="17"/>
  <c r="L46" i="17"/>
  <c r="L29" i="17"/>
  <c r="L34" i="17"/>
  <c r="L41" i="17"/>
  <c r="L35" i="17"/>
  <c r="L43" i="17"/>
  <c r="L25" i="17"/>
  <c r="L32" i="17"/>
  <c r="L36" i="17"/>
  <c r="L30" i="17"/>
  <c r="L53" i="17"/>
  <c r="L44" i="17"/>
  <c r="L27" i="17"/>
  <c r="L49" i="17"/>
  <c r="L56" i="17"/>
  <c r="L48" i="17"/>
  <c r="L47" i="17"/>
  <c r="L39" i="17"/>
  <c r="L51" i="17"/>
  <c r="L38" i="17"/>
  <c r="L31" i="17"/>
  <c r="L30" i="14"/>
  <c r="L51" i="14"/>
  <c r="L35" i="15"/>
  <c r="L31" i="15"/>
  <c r="L32" i="15"/>
  <c r="L45" i="15"/>
  <c r="L28" i="15"/>
  <c r="L29" i="15"/>
  <c r="L26" i="15"/>
  <c r="L24" i="15"/>
  <c r="L46" i="15"/>
  <c r="L47" i="15"/>
  <c r="L30" i="15"/>
  <c r="L25" i="15"/>
  <c r="L52" i="15"/>
  <c r="L38" i="15"/>
  <c r="L50" i="15"/>
  <c r="L54" i="15"/>
  <c r="L44" i="15"/>
  <c r="L27" i="15"/>
  <c r="L56" i="15"/>
  <c r="L55" i="15"/>
  <c r="L49" i="15"/>
  <c r="L34" i="15"/>
  <c r="L43" i="15"/>
  <c r="L51" i="15"/>
  <c r="L37" i="15"/>
  <c r="L33" i="15"/>
  <c r="L36" i="15"/>
  <c r="L40" i="15"/>
  <c r="L42" i="15"/>
  <c r="L53" i="15"/>
  <c r="L41" i="15"/>
  <c r="L39" i="15"/>
  <c r="L48" i="15"/>
  <c r="L41" i="14"/>
  <c r="L40" i="14"/>
  <c r="L43" i="14"/>
  <c r="L38" i="14"/>
  <c r="L53" i="14"/>
  <c r="L47" i="14"/>
  <c r="L35" i="14"/>
  <c r="L54" i="14"/>
  <c r="L33" i="14"/>
  <c r="L42" i="14"/>
  <c r="L36" i="14"/>
  <c r="L56" i="14"/>
  <c r="L48" i="14"/>
  <c r="L24" i="14"/>
  <c r="L45" i="14"/>
  <c r="L34" i="14"/>
  <c r="L50" i="14"/>
  <c r="L37" i="14"/>
  <c r="L39" i="14"/>
  <c r="L28" i="14"/>
  <c r="L31" i="14"/>
  <c r="L25" i="14"/>
  <c r="L29" i="14"/>
  <c r="L46" i="14"/>
  <c r="L44" i="14"/>
  <c r="L32" i="14"/>
  <c r="L26" i="14"/>
  <c r="L55" i="14"/>
  <c r="L49" i="14"/>
  <c r="L27" i="14"/>
  <c r="L52" i="14"/>
  <c r="L33" i="12"/>
  <c r="L31" i="12"/>
  <c r="L29" i="12"/>
  <c r="L53" i="12"/>
  <c r="L34" i="12"/>
  <c r="L28" i="12"/>
  <c r="L54" i="12"/>
  <c r="L51" i="12"/>
  <c r="L42" i="12"/>
  <c r="L39" i="12"/>
  <c r="L52" i="12"/>
  <c r="L40" i="12"/>
  <c r="L27" i="12"/>
  <c r="L25" i="12"/>
  <c r="L41" i="12"/>
  <c r="L36" i="12"/>
  <c r="L56" i="12"/>
  <c r="L24" i="12"/>
  <c r="L45" i="12"/>
  <c r="L38" i="11"/>
  <c r="L28" i="11"/>
  <c r="L39" i="11"/>
  <c r="L27" i="11"/>
  <c r="L24" i="11"/>
  <c r="L51" i="11"/>
  <c r="L46" i="11"/>
  <c r="L26" i="11"/>
  <c r="L54" i="11"/>
  <c r="L32" i="11"/>
  <c r="L41" i="11"/>
  <c r="L30" i="11"/>
  <c r="L43" i="11"/>
  <c r="L49" i="11"/>
  <c r="L36" i="11"/>
  <c r="L55" i="11"/>
  <c r="L31" i="11"/>
  <c r="L42" i="11"/>
  <c r="L44" i="11"/>
  <c r="L33" i="11"/>
  <c r="L56" i="11"/>
  <c r="L53" i="11"/>
  <c r="L29" i="11"/>
  <c r="L40" i="11"/>
  <c r="L35" i="11"/>
  <c r="L48" i="11"/>
  <c r="L52" i="11"/>
  <c r="L25" i="11"/>
  <c r="L50" i="11"/>
  <c r="L45" i="11"/>
  <c r="L37" i="11"/>
  <c r="L47" i="11"/>
  <c r="L34" i="11"/>
  <c r="L28" i="9"/>
  <c r="L50" i="9"/>
  <c r="L45" i="9"/>
  <c r="L32" i="9"/>
  <c r="L25" i="9"/>
  <c r="L41" i="9"/>
  <c r="L27" i="9"/>
  <c r="L54" i="9"/>
  <c r="L56" i="9"/>
  <c r="L52" i="9"/>
  <c r="L44" i="9"/>
  <c r="L24" i="9"/>
  <c r="L51" i="9"/>
  <c r="L39" i="9"/>
  <c r="L37" i="9"/>
  <c r="L48" i="9"/>
  <c r="L43" i="9"/>
  <c r="L47" i="9"/>
  <c r="L26" i="9"/>
  <c r="L53" i="9"/>
  <c r="L38" i="9"/>
  <c r="L42" i="9"/>
  <c r="L55" i="9"/>
  <c r="L31" i="9"/>
  <c r="L46" i="9"/>
  <c r="L29" i="9"/>
  <c r="L34" i="9"/>
  <c r="L36" i="9"/>
  <c r="L30" i="9"/>
  <c r="L33" i="9"/>
  <c r="L40" i="9"/>
  <c r="L35" i="9"/>
  <c r="L49" i="9"/>
  <c r="L37" i="8"/>
  <c r="L24" i="7"/>
  <c r="L24" i="6"/>
  <c r="L30" i="5"/>
  <c r="L40" i="4"/>
  <c r="L38" i="5" l="1"/>
  <c r="K61" i="5"/>
  <c r="L32" i="5"/>
  <c r="L53" i="5"/>
  <c r="L34" i="5"/>
  <c r="L33" i="3"/>
  <c r="L24" i="3"/>
  <c r="L56" i="3"/>
  <c r="L39" i="3"/>
  <c r="L52" i="3"/>
  <c r="L37" i="3"/>
  <c r="L55" i="3"/>
  <c r="L35" i="3"/>
  <c r="L26" i="3"/>
  <c r="L38" i="3"/>
  <c r="L47" i="3"/>
  <c r="K60" i="3"/>
  <c r="L50" i="3"/>
  <c r="L45" i="3"/>
  <c r="L41" i="3"/>
  <c r="K61" i="3"/>
  <c r="L34" i="3"/>
  <c r="L46" i="3"/>
  <c r="N25" i="3"/>
  <c r="L54" i="5"/>
  <c r="L29" i="5"/>
  <c r="L36" i="5"/>
  <c r="L40" i="5"/>
  <c r="L45" i="5"/>
  <c r="K62" i="5"/>
  <c r="L31" i="5"/>
  <c r="L33" i="5"/>
  <c r="K58" i="5"/>
  <c r="N49" i="5"/>
  <c r="L28" i="5"/>
  <c r="L48" i="5"/>
  <c r="L49" i="5"/>
  <c r="L26" i="5"/>
  <c r="L55" i="5"/>
  <c r="L56" i="5"/>
  <c r="L25" i="5"/>
  <c r="K60" i="5"/>
  <c r="L52" i="5"/>
  <c r="L37" i="5"/>
  <c r="L47" i="5"/>
  <c r="L50" i="5"/>
  <c r="K59" i="5"/>
  <c r="N40" i="5"/>
  <c r="L39" i="5"/>
  <c r="L41" i="5"/>
  <c r="L35" i="5"/>
  <c r="L27" i="5"/>
  <c r="L43" i="5"/>
  <c r="L46" i="5"/>
  <c r="L24" i="5"/>
  <c r="L44" i="5"/>
  <c r="L51" i="5"/>
  <c r="L51" i="4"/>
  <c r="N24" i="4"/>
  <c r="L29" i="4"/>
  <c r="L28" i="4"/>
  <c r="L44" i="4"/>
  <c r="L42" i="4"/>
  <c r="K58" i="4"/>
  <c r="L33" i="4"/>
  <c r="L27" i="4"/>
  <c r="L39" i="4"/>
  <c r="L26" i="4"/>
  <c r="L53" i="4"/>
  <c r="L31" i="4"/>
  <c r="L27" i="3"/>
  <c r="L29" i="3"/>
  <c r="L40" i="3"/>
  <c r="L30" i="3"/>
  <c r="K58" i="3"/>
  <c r="L43" i="3"/>
  <c r="L42" i="3"/>
  <c r="L49" i="3"/>
  <c r="K62" i="3"/>
  <c r="L28" i="3"/>
  <c r="K59" i="3"/>
  <c r="L51" i="3"/>
  <c r="L53" i="3"/>
  <c r="L54" i="3"/>
  <c r="L32" i="3"/>
  <c r="L36" i="3"/>
  <c r="L44" i="3"/>
  <c r="L31" i="3"/>
  <c r="L30" i="12"/>
  <c r="L50" i="12"/>
  <c r="L47" i="12"/>
  <c r="L44" i="12"/>
  <c r="K62" i="12"/>
  <c r="L43" i="12"/>
  <c r="L26" i="12"/>
  <c r="L55" i="12"/>
  <c r="L46" i="12"/>
  <c r="K61" i="12"/>
  <c r="L48" i="12"/>
  <c r="L35" i="12"/>
  <c r="L49" i="12"/>
  <c r="K58" i="12"/>
  <c r="L32" i="12"/>
  <c r="L38" i="12"/>
  <c r="K62" i="10"/>
  <c r="L33" i="10"/>
  <c r="K59" i="10"/>
  <c r="L46" i="10"/>
  <c r="L28" i="10"/>
  <c r="L55" i="10"/>
  <c r="L50" i="10"/>
  <c r="L30" i="10"/>
  <c r="L47" i="10"/>
  <c r="K61" i="10"/>
  <c r="L24" i="10"/>
  <c r="L49" i="10"/>
  <c r="L29" i="10"/>
  <c r="L34" i="10"/>
  <c r="L45" i="10"/>
  <c r="L48" i="10"/>
  <c r="L41" i="10"/>
  <c r="L25" i="10"/>
  <c r="L56" i="10"/>
  <c r="L40" i="10"/>
  <c r="L26" i="10"/>
  <c r="L44" i="10"/>
  <c r="L27" i="10"/>
  <c r="L52" i="10"/>
  <c r="L42" i="10"/>
  <c r="L37" i="10"/>
  <c r="L35" i="10"/>
  <c r="L32" i="10"/>
  <c r="L38" i="8"/>
  <c r="L36" i="8"/>
  <c r="L52" i="8"/>
  <c r="L33" i="8"/>
  <c r="L35" i="8"/>
  <c r="K58" i="8"/>
  <c r="L44" i="8"/>
  <c r="L46" i="8"/>
  <c r="L27" i="8"/>
  <c r="L43" i="8"/>
  <c r="L25" i="8"/>
  <c r="L31" i="8"/>
  <c r="L55" i="8"/>
  <c r="L29" i="8"/>
  <c r="L40" i="8"/>
  <c r="L28" i="8"/>
  <c r="L39" i="8"/>
  <c r="L41" i="8"/>
  <c r="K60" i="8"/>
  <c r="L54" i="8"/>
  <c r="L30" i="8"/>
  <c r="L51" i="8"/>
  <c r="L26" i="8"/>
  <c r="K61" i="8"/>
  <c r="L53" i="8"/>
  <c r="L42" i="8"/>
  <c r="L47" i="8"/>
  <c r="L56" i="8"/>
  <c r="K62" i="8"/>
  <c r="L34" i="8"/>
  <c r="L49" i="8"/>
  <c r="L48" i="8"/>
  <c r="L24" i="8"/>
  <c r="L50" i="8"/>
  <c r="L32" i="8"/>
  <c r="L45" i="8"/>
  <c r="L28" i="16"/>
  <c r="L36" i="16"/>
  <c r="L43" i="16"/>
  <c r="L48" i="16"/>
  <c r="L38" i="16"/>
  <c r="L37" i="16"/>
  <c r="L54" i="16"/>
  <c r="L32" i="16"/>
  <c r="L53" i="16"/>
  <c r="L56" i="16"/>
  <c r="L25" i="16"/>
  <c r="L55" i="16"/>
  <c r="L24" i="16"/>
  <c r="K58" i="17"/>
  <c r="L24" i="17"/>
  <c r="K62" i="17"/>
  <c r="L52" i="16"/>
  <c r="L45" i="16"/>
  <c r="L33" i="16"/>
  <c r="L31" i="16"/>
  <c r="L29" i="16"/>
  <c r="L40" i="16"/>
  <c r="L49" i="16"/>
  <c r="L35" i="16"/>
  <c r="K59" i="16"/>
  <c r="K58" i="16"/>
  <c r="K62" i="16"/>
  <c r="K61" i="16"/>
  <c r="K62" i="4"/>
  <c r="K59" i="4"/>
  <c r="L50" i="4"/>
  <c r="L37" i="4"/>
  <c r="L46" i="4"/>
  <c r="K60" i="4"/>
  <c r="K61" i="4"/>
  <c r="L45" i="4"/>
  <c r="L34" i="4"/>
  <c r="L36" i="4"/>
  <c r="L35" i="4"/>
  <c r="L43" i="4"/>
  <c r="L48" i="4"/>
  <c r="L38" i="4"/>
  <c r="L24" i="4"/>
  <c r="L56" i="4"/>
  <c r="L30" i="4"/>
  <c r="L55" i="4"/>
  <c r="L47" i="4"/>
  <c r="L25" i="4"/>
  <c r="L54" i="4"/>
  <c r="L49" i="4"/>
  <c r="L32" i="4"/>
  <c r="L41" i="4"/>
</calcChain>
</file>

<file path=xl/sharedStrings.xml><?xml version="1.0" encoding="utf-8"?>
<sst xmlns="http://schemas.openxmlformats.org/spreadsheetml/2006/main" count="2160" uniqueCount="252">
  <si>
    <t>ID PILAR</t>
  </si>
  <si>
    <t>PILAR</t>
  </si>
  <si>
    <t>ID SUBPILAR</t>
  </si>
  <si>
    <t>SUBPILAR</t>
  </si>
  <si>
    <t>ID INDICADOR</t>
  </si>
  <si>
    <t>INDICADOR</t>
  </si>
  <si>
    <t>CONNOTACIÓN</t>
  </si>
  <si>
    <t>IMPUTADO</t>
  </si>
  <si>
    <t>EDU</t>
  </si>
  <si>
    <t>Educación</t>
  </si>
  <si>
    <t>EDU-1</t>
  </si>
  <si>
    <t>Acceso a la educación</t>
  </si>
  <si>
    <t>EDU-1-1</t>
  </si>
  <si>
    <t>Cobertura neta en preescolar</t>
  </si>
  <si>
    <t>Positiva</t>
  </si>
  <si>
    <t>NO</t>
  </si>
  <si>
    <t>EDU-1-2</t>
  </si>
  <si>
    <t>Cobertura neta en transición</t>
  </si>
  <si>
    <t>EDU-1-3</t>
  </si>
  <si>
    <t>Cobertura neta en primaria</t>
  </si>
  <si>
    <t>EDU-1-4</t>
  </si>
  <si>
    <t>Cobertura neta en secundaria</t>
  </si>
  <si>
    <t>EDU-1-5</t>
  </si>
  <si>
    <t>Cobertura neta en media</t>
  </si>
  <si>
    <t>EDU-1-6</t>
  </si>
  <si>
    <t>Cobertura bruta en formación técnica y tecnológica</t>
  </si>
  <si>
    <t>EDU-1-7</t>
  </si>
  <si>
    <t>Cobertura bruta en formación universitaria </t>
  </si>
  <si>
    <t>EDU-1-8</t>
  </si>
  <si>
    <t>Cobertura bruta en formación posgrado</t>
  </si>
  <si>
    <t>EDU-1-9</t>
  </si>
  <si>
    <t>Deserción en educación transición</t>
  </si>
  <si>
    <t>Negativa</t>
  </si>
  <si>
    <t>EDU-1-10</t>
  </si>
  <si>
    <t>Deserción en educación primaria</t>
  </si>
  <si>
    <t>EDU-1-11</t>
  </si>
  <si>
    <t>Deserción en educación secundaria</t>
  </si>
  <si>
    <t>EDU-1-12</t>
  </si>
  <si>
    <t>Deserción en educación media</t>
  </si>
  <si>
    <t>EDU-2</t>
  </si>
  <si>
    <t xml:space="preserve">Alfabetización y logros </t>
  </si>
  <si>
    <t>EDU-2-1</t>
  </si>
  <si>
    <t>Tasa de analfabetismo</t>
  </si>
  <si>
    <t>EDU-2-2</t>
  </si>
  <si>
    <t>Tasa de analfabetismo en edad temprana</t>
  </si>
  <si>
    <t>EDU-2-3</t>
  </si>
  <si>
    <t>Máximo nivel educativo alcanzado: primaria</t>
  </si>
  <si>
    <t>EDU-2-4</t>
  </si>
  <si>
    <t>Máximo nivel educativo alcanzado: secundaria</t>
  </si>
  <si>
    <t>EDU-2-5</t>
  </si>
  <si>
    <t>Máximo nivel educativo alcanzado: media</t>
  </si>
  <si>
    <t>EDU-2-6</t>
  </si>
  <si>
    <t>Graduados en formación técnica y tecnológico</t>
  </si>
  <si>
    <t>EDU-2-7</t>
  </si>
  <si>
    <t>Graduados en formación universitaria</t>
  </si>
  <si>
    <t>EDU-2-8</t>
  </si>
  <si>
    <t>Graduados en posgrado</t>
  </si>
  <si>
    <t>EDU-3</t>
  </si>
  <si>
    <t>Calidad</t>
  </si>
  <si>
    <t>EDU-3-1</t>
  </si>
  <si>
    <t>Puntaje pruebas Saber 11</t>
  </si>
  <si>
    <t>EDU-3-2</t>
  </si>
  <si>
    <t>Puntaje pruebas Saber Pro</t>
  </si>
  <si>
    <t>FICHA TECNICA INDICADOR</t>
  </si>
  <si>
    <t xml:space="preserve">Educación </t>
  </si>
  <si>
    <t xml:space="preserve">Acceso a la educación </t>
  </si>
  <si>
    <t>OBJETIVO</t>
  </si>
  <si>
    <t>Utilizar este indicador para evaluar el acceso igualitario a la educación preescolar, asegurando que tanto mujeres como hombres tengan oportunidades equitativas para acceder y beneficiarse de esta etapa crucial de la educación. Este enfoque busca cerrar las brechas de género al identificar posibles disparidades en el acceso a la educación primaria, promoviendo políticas y prácticas que garanticen la igualdad de oportunidades y contribuyan a un desarrollo educativo equitativo para todas las personas, independientemente de su género.</t>
  </si>
  <si>
    <t>VARIABLE</t>
  </si>
  <si>
    <t>Número de mujeres matriculadas en preescolar y número de hombres matriculados en preescolar</t>
  </si>
  <si>
    <t>FORMULA</t>
  </si>
  <si>
    <t>INTERPRETACIÓN</t>
  </si>
  <si>
    <t>FUENTE Y AÑO DE INFORMACIÓN</t>
  </si>
  <si>
    <t>Ministerio de Educación Nacional - MEN</t>
  </si>
  <si>
    <t>FILTRO</t>
  </si>
  <si>
    <t>Hombres y mujeres matriculados en preescolar</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</si>
  <si>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</si>
  <si>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</si>
  <si>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</si>
  <si>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</si>
  <si>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</si>
  <si>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</si>
  <si>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</si>
  <si>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</si>
  <si>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</si>
  <si>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</si>
  <si>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</si>
  <si>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</si>
  <si>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</si>
  <si>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Posición brecha ponderada</t>
  </si>
  <si>
    <t xml:space="preserve">Antioquia </t>
  </si>
  <si>
    <t xml:space="preserve">Atlántico </t>
  </si>
  <si>
    <t xml:space="preserve">Bogotá, D.C. </t>
  </si>
  <si>
    <t xml:space="preserve">Bolívar </t>
  </si>
  <si>
    <t xml:space="preserve">Boyacá </t>
  </si>
  <si>
    <t xml:space="preserve">Caldas </t>
  </si>
  <si>
    <t xml:space="preserve">Caquetá </t>
  </si>
  <si>
    <t xml:space="preserve">Cauca </t>
  </si>
  <si>
    <t xml:space="preserve">Cesar </t>
  </si>
  <si>
    <t xml:space="preserve">Córdoba </t>
  </si>
  <si>
    <t xml:space="preserve">Cundinamarca </t>
  </si>
  <si>
    <t xml:space="preserve">Chocó </t>
  </si>
  <si>
    <t xml:space="preserve">Huila </t>
  </si>
  <si>
    <t xml:space="preserve">La Guajira </t>
  </si>
  <si>
    <t xml:space="preserve">Magdalena </t>
  </si>
  <si>
    <t xml:space="preserve">Meta </t>
  </si>
  <si>
    <t xml:space="preserve">Nariño </t>
  </si>
  <si>
    <t xml:space="preserve">Norte de Santander </t>
  </si>
  <si>
    <t xml:space="preserve">Risaralda </t>
  </si>
  <si>
    <t xml:space="preserve">Santander </t>
  </si>
  <si>
    <t xml:space="preserve">Sucre </t>
  </si>
  <si>
    <t xml:space="preserve">Tolima </t>
  </si>
  <si>
    <t xml:space="preserve">Valle del Cauca </t>
  </si>
  <si>
    <t xml:space="preserve">Arauca </t>
  </si>
  <si>
    <t xml:space="preserve">Casanare </t>
  </si>
  <si>
    <t xml:space="preserve">Putumayo </t>
  </si>
  <si>
    <t>San Andrés</t>
  </si>
  <si>
    <t xml:space="preserve">Amazonas </t>
  </si>
  <si>
    <t xml:space="preserve">Guainía </t>
  </si>
  <si>
    <t xml:space="preserve">Guaviare </t>
  </si>
  <si>
    <t xml:space="preserve">Vaupés </t>
  </si>
  <si>
    <t xml:space="preserve">Vichada </t>
  </si>
  <si>
    <t>ESTADÍSTICAS DESCRIPTIVAS</t>
  </si>
  <si>
    <t>PROMEDIO</t>
  </si>
  <si>
    <t>NA</t>
  </si>
  <si>
    <t>DESVIACIOÓN ESTANDAR</t>
  </si>
  <si>
    <t>VARIANZA</t>
  </si>
  <si>
    <t>MÁXIMO</t>
  </si>
  <si>
    <t>MINIMO</t>
  </si>
  <si>
    <t>OBSERVACIONES</t>
  </si>
  <si>
    <t>Utilizar este indicador para evaluar el acceso igualitario a la educación transición, asegurando que tanto mujeres como hombres tengan oportunidades equitativas para acceder y beneficiarse de esta etapa crucial de la educación. Este enfoque busca cerrar las brechas de género al identificar posibles disparidades en el acceso a la educación primaria, promoviendo políticas y prácticas que garanticen la igualdad de oportunidades y contribuyan a un desarrollo educativo equitativo para todas las personas, independientemente de su género.</t>
  </si>
  <si>
    <t>Número de mujeres matriculadas en transición y número de hombres matriculados en transición</t>
  </si>
  <si>
    <t>Hombres y mujeres matriculados en transición</t>
  </si>
  <si>
    <t xml:space="preserve">Cobertura neta en primaria </t>
  </si>
  <si>
    <t>Utilizar este indicador para evaluar el acceso igualitario a la educación primaria, asegurando que tanto mujeres como hombres tengan oportunidades equitativas para acceder y beneficiarse de esta etapa crucial de la educación. Este enfoque busca cerrar las brechas de género al identificar posibles disparidades en el acceso a la educación primaria, promoviendo políticas y prácticas que garanticen la igualdad de oportunidades y contribuyan a un desarrollo educativo equitativo para todas las personas, independientemente de su género.</t>
  </si>
  <si>
    <t>Número de mujeres matriculadas en primaria y número de hombres matriculados en primaria</t>
  </si>
  <si>
    <t>Hombres y mujeres matriculados en primaria</t>
  </si>
  <si>
    <t>Utilizar este indicador para evaluar las oportunidades educativas tanto para hombres como mujeres en niveles secundarios, reconociendo su impacto directo en las perspectivas futuras de ambos géneros. Este enfoque busca cerrar las brechas de género al identificar y abordar posibles disparidades en el acceso y la calidad de la educación secundaria, garantizando que las políticas y medidas implementadas fomenten igualdad de oportunidades y contribuyan a un desarrollo educativo equitativo, promoviendo así un futuro más justo e inclusivo para todas las personas.</t>
  </si>
  <si>
    <t>Número de mujeres matriculadas en secundaria y número de hombres en secundaria</t>
  </si>
  <si>
    <t>Hombres y mujeres matriculados en secundaria</t>
  </si>
  <si>
    <t>Utilizar este indicador para evaluar y comprender la brecha de género en el acceso a la educación media. Este enfoque busca cerrar las brechas de género al destacar las diferencias en el acceso a la educación secundaria, permitiendo así orientar políticas y medidas que promuevan la igualdad de oportunidades educativas para mujeres y hombres.</t>
  </si>
  <si>
    <t>Número de mujeres matriculadas en media y número de hombres matriculados en media</t>
  </si>
  <si>
    <t>Hombres y mujeres matriculados en media</t>
  </si>
  <si>
    <t>Utilizar este indicador para evaluar y entender la brecha de género en el acceso a la educación técnica y tecnológica.  Este enfoque busca cerrar las brechas de género al destacar las diferencias en el acceso a la educación técnica y tecnóloga, permitiendo orientar políticas y acciones que promuevan la igualdad de oportunidades educativas entre mujeres y hombres.</t>
  </si>
  <si>
    <t>Número de mujeres matriculadas en el nivel técnico y tecnólogo por cada mil mujeres en el territorio y número de hombres matriculados en el nivel técnico y tecnólogo por cada mil hombres en el territorio</t>
  </si>
  <si>
    <t>Ministerio de Educación Nacional - SNIES</t>
  </si>
  <si>
    <t>Nivel de formación: Formación técnica profesional y Tecnológico</t>
  </si>
  <si>
    <t>Antioquia</t>
  </si>
  <si>
    <t>Atlántico</t>
  </si>
  <si>
    <t>Bogotá D.C.</t>
  </si>
  <si>
    <t>Bolívar</t>
  </si>
  <si>
    <t>Boyacá</t>
  </si>
  <si>
    <t>Caldas</t>
  </si>
  <si>
    <t>Caquetá</t>
  </si>
  <si>
    <t>Cauca</t>
  </si>
  <si>
    <t>Cesar</t>
  </si>
  <si>
    <t>Córdoba</t>
  </si>
  <si>
    <t>Cundinamarca</t>
  </si>
  <si>
    <t>Chocó</t>
  </si>
  <si>
    <t>Huila</t>
  </si>
  <si>
    <t>La Guajira</t>
  </si>
  <si>
    <t>Magdalena</t>
  </si>
  <si>
    <t>Meta</t>
  </si>
  <si>
    <t>Nariño</t>
  </si>
  <si>
    <t>Norte de Santander</t>
  </si>
  <si>
    <t>Quindío</t>
  </si>
  <si>
    <t>Risaralda</t>
  </si>
  <si>
    <t>Santander</t>
  </si>
  <si>
    <t>Sucre</t>
  </si>
  <si>
    <t>Tolima</t>
  </si>
  <si>
    <t>Valle del Cauca</t>
  </si>
  <si>
    <t>Arauca</t>
  </si>
  <si>
    <t>Casanare</t>
  </si>
  <si>
    <t>Putumayo</t>
  </si>
  <si>
    <t>Amazonas</t>
  </si>
  <si>
    <t>Guainía</t>
  </si>
  <si>
    <t>Guaviare</t>
  </si>
  <si>
    <t>Vaupés</t>
  </si>
  <si>
    <t>Vichada</t>
  </si>
  <si>
    <t>Utilizar este indicador para evaluar y comprender la brecha de género en el acceso a la educación superior, con la finalidad de identificar posibles disparidades que favorezcan a un género sobre otro. Este enfoque busca cerrar las brechas de género al resaltar las diferencias en el acceso a la educación universitaria, permitiendo orientar políticas y medidas que fomenten la igualdad de oportunidades educativas entre mujeres y hombres.</t>
  </si>
  <si>
    <t>Número de mujeres matriculadas en pregrado universitario y número de hombres matriculados en pregrado universitario</t>
  </si>
  <si>
    <t>Nivel de formación: Universitario</t>
  </si>
  <si>
    <t>Archipiélago de San Andrés, Providencia y Santa Catalina</t>
  </si>
  <si>
    <t>Utilizar este indicador para evaluar y comprender la brecha de género en el acceso a la educación superior de nivel posgrado, con la finalidad de identificar posibles disparidades que favorezcan a un género sobre otro. Este enfoque busca cerrar las brechas de género al resaltar las diferencias en el acceso a la educación posgraduada, permitiendo orientar políticas y medidas que fomenten la igualdad de oportunidades educativas entre mujeres y hombres.</t>
  </si>
  <si>
    <t>Número de mujeres matriculadas en posgrado y número de hombres matriculados en posgrado</t>
  </si>
  <si>
    <t>Nivel académico: Posgrado</t>
  </si>
  <si>
    <t>-</t>
  </si>
  <si>
    <t>Utilizar este indicador para evaluar y comprender la brecha de género en la deserción en la educación primaria transición,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</si>
  <si>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Número de mujeres desertoras en transición por cada 1.000 mujeres en el territorio y número de hombres desertores en transición por cada 1.000 hombres en el territorio</t>
  </si>
  <si>
    <t>Desertores en transición</t>
  </si>
  <si>
    <t>Bogotá, D.C.</t>
  </si>
  <si>
    <t>Archipiélago de San Andrés</t>
  </si>
  <si>
    <t>Utilizar este indicador para evaluar y comprender la brecha de género en la deserción en primaria,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</si>
  <si>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Desertores en primaria</t>
  </si>
  <si>
    <t>Utilizar este indicador para evaluar y comprender la brecha de género en la deserción en secundaria,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</si>
  <si>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Número de mujeres desertoras en secundaria por cada 1.000 mujeres en el territorio y número de hombres desertores en secundaria por cada 1.000 hombres en el territorio</t>
  </si>
  <si>
    <t>Desertores en secundaria</t>
  </si>
  <si>
    <t>Utilizar este indicador para evaluar y comprender la brecha de género en la deserción en educación media, con la finalidad de identificar posibles disparidades que favorezcan a un género sobre otro. Este enfoque busca cerrar las brechas de género al resaltar las diferencias en el acceso y continuidad a la educación, permitiendo orientar políticas y medidas que fomenten la igualdad de oportunidades educativas entre mujeres y hombres.</t>
  </si>
  <si>
    <t>Número de mujeres desertoras en media por cada 1.000 mujeres en el territorio y número de hombres desertores en media por cada 1.000 hombres en el territorio</t>
  </si>
  <si>
    <t>Desertores en media</t>
  </si>
  <si>
    <t>Alfabetización y Logros</t>
  </si>
  <si>
    <t>Utilizar este indicador para evaluar y comprender la disparidad entre las tasas de analfabetismo de hombres y mujeres mayores de 15 años, con el propósito de identificar y abordar las brechas de género en la capacidad de leer y escribir. Este enfoque busca cerrar las brechas educativas al destacar las diferencias en las habilidades de alfabetización entre ambos géneros, permitiendo así orientar políticas y acciones específicas que promuevan la igualdad de oportunidades educativas para mujeres y hombres.</t>
  </si>
  <si>
    <t>Número de mujeres analfabetas mayores de 15 años  por cada 1.000 mujeres en el territorio y número de hombres analfabetas mayores de 15 años  por cada 1.000 hombres en el territorio</t>
  </si>
  <si>
    <t>Encuesta de Calidad de Vida - DANE</t>
  </si>
  <si>
    <t xml:space="preserve">(P6160): ¿Sabe leer y escribir?
(P6040): Mayores de 15 años
</t>
  </si>
  <si>
    <t>Evaluar y comprender la disparidad en las tasas de analfabetismo entre niños y niñas en edades comprendidas entre 6 y 15 años, con el propósito de identificar y abordar las brechas de género en la capacidad de leer y escribir. Este enfoque busca cerrar las brechas educativas al resaltar las diferencias en las habilidades de alfabetización entre ambos géneros, permitiendo orientar políticas y medidas específicas que promuevan la igualdad de oportunidades educativas para niñas y niños.</t>
  </si>
  <si>
    <t>Número de mujeres analfabetas entre los 6 y 15 años  por cada 1.000 mujeres en el territorio y número de hombres analfabetas entre los 6 y 15 años  por cada 1.000 hombres en el territorio</t>
  </si>
  <si>
    <t xml:space="preserve">(P6160): ¿Sabe leer y escribir?
(P6040): Personas entre los 6 y 15 años
</t>
  </si>
  <si>
    <t>Evaluar y comprender la disparidad entre las tasas de finalización de la educación primaria entre hombres y mujeres, con el propósito de identificar y abordar las brechas de género en el logro educativo en este nivel. Este enfoque busca cerrar las brechas educativas al resaltar las diferencias en los niveles de éxito entre ambos géneros en la educación primaria, permitiendo así orientar políticas y acciones específicas que fomenten la igualdad de oportunidades educativas para niñas y niños.</t>
  </si>
  <si>
    <t>Número de mujeres que finalizaron primaria y número de hombres que finalizaron primaria</t>
  </si>
  <si>
    <t>(P8587): ¿Cuál es el nivel educativo más alto alcanzado por ... y el último año o grado aprobado en este nivel?     3 Básica Primaria (1º - 5º)</t>
  </si>
  <si>
    <t>Evaluar y comprender la disparidad entre las tasas de finalización de la educación secundaria entre hombres y mujeres, con el propósito de identificar y abordar las brechas de género en el logro educativo en este nivel. Este enfoque busca cerrar las brechas educativas al resaltar las diferencias en los niveles de éxito entre ambos géneros en la educación secundaria, permitiendo así orientar políticas y acciones específicas que fomenten la igualdad de oportunidades educativas para mujeres y hombres.</t>
  </si>
  <si>
    <t>Número de mujeres que finalizaron secundaria y número de hombres que finalizaron secundaria</t>
  </si>
  <si>
    <t>(P8587): ¿Cuál es el nivel educativo más alto alcanzado por ... y el último año o grado aprobado en este nivel?     4 Básica secundaria (6º--9º)</t>
  </si>
  <si>
    <t>Evaluar y comprender la disparidad entre las tasas de finalización de la educación media entre hombres y mujeres, con el fin de identificar y abordar las brechas de género en el logro educativo en el nivel secundario. Este enfoque busca cerrar las brechas educativas al resaltar las diferencias en los niveles de éxito entre ambos géneros en la educación media, permitiendo orientar políticas y medidas específicas que promuevan la igualdad de oportunidades educativas para mujeres y hombres.</t>
  </si>
  <si>
    <t>Número de mujeres que finalizaron la media y número de hombres que finalizaron la media</t>
  </si>
  <si>
    <t>(P8587): ¿Cuál es el nivel educativo más alto alcanzado por ... y el último año o grado aprobado en este nivel?     5 Media (10º--13º)</t>
  </si>
  <si>
    <t>Número de mujeres graduadas en formación técnico y tecnólogo por cada 1.000 mujeres y número de hombres graduados en formación técnico y tecnólogo por cada 1.000 hombres</t>
  </si>
  <si>
    <t>Examinar las disparidades de género en el rendimiento educativo de la educación superior al comparar las tasas de finalización de pregrado entre hombres y mujeres, contribuyendo así a una comprensión más profunda de las diferencias de género en logros educativos en este nivel.</t>
  </si>
  <si>
    <t>Número de mujeres graduadas en pregrado universitario por cada 1.000 mujeres y número de hombres graduados en pregrado universitario por cada 1.000 hombres</t>
  </si>
  <si>
    <t>Examinar las disparidades de género en el rendimiento educativo de la educación superior al comparar las tasas de finalización de especialización entre hombres y mujeres, contribuyendo así a una comprensión más profunda de las diferencias de género en logros educativos en este nivel.</t>
  </si>
  <si>
    <t>Número de mujeres graduadas en especialización por cada 1.000 mujeres y número de hombres graduados en especialización por cada 1.000 hombres</t>
  </si>
  <si>
    <t>Evaluar las disparidades de género en el rendimiento académico al medir la brecha entre las puntuaciones obtenidas por hombres y mujeres en el examen Saber 11, contribuyendo así a comprender mejor las diferencias de género en el ámbito educativo.</t>
  </si>
  <si>
    <t>Puntaje promedio de las pruebas Saber 11 de mujeres y puntaje promedio de las pruebas Saber 11 de hombres</t>
  </si>
  <si>
    <t>ICFES</t>
  </si>
  <si>
    <t>Puntaje global</t>
  </si>
  <si>
    <t>Evaluar las disparidades de género en el rendimiento académico mediante la medición de la diferencia en las puntuaciones del examen Saber Pro entre hombres y mujeres, contribuyendo así a una mejor comprensión de las diferencias de género en el ámbito educativo.</t>
  </si>
  <si>
    <t>Puntaje promedio de las pruebas Saber Pro de mujeres y puntaje promedio de las pruebas Saber Pro de hombres</t>
  </si>
  <si>
    <t xml:space="preserve">Quindío </t>
  </si>
  <si>
    <t>Si el indicador es mayor que cero (0), la brecha de género esta a favor de las mujeres, en caso contrario, la brecha de género esta a favor de los hombres, indicando así el porcentaje de disparidad entre géneros. Ej. Para el departamento de Cesar, se reporta que el número de mujeres matriculadas en transición es un 4.84% mayor que el número de hombres matriculados en preescolar.</t>
  </si>
  <si>
    <t>Si el indicador es mayor que cero (0), la brecha de género esta a favor de las mujeres, en caso contrario, la brecha de género esta a favor de los hombres, indicando así el porcentaje de disparidad entre géneros. Ej. Para el departamento de Bogotá, D.C., se reporta que no se presenta una brecha de género significativa en el número de matriculados en transición, con un 0.52% a favor de las mujeres.</t>
  </si>
  <si>
    <t>Si el indicador es mayor que cero (0), la brecha de género esta a favor de las mujeres, en caso contrario, la brecha de género esta a favor de los hombres, indicando así el porcentaje de disparidad entre géneros. Ej. Para el departamento de Antioquia, se reporta que no se presenta una brecha de género significativa en el número de matriculados en primaria, con un 0.98% a favor de las mujeres.</t>
  </si>
  <si>
    <t xml:space="preserve">Si el indicador es mayor que cero (0), la brecha de género esta a favor de las mujeres, en caso contrario, la brecha de género esta a favor de los hombres, indicando así el porcentaje de disparidad entre géneros. Ej. Para el departamento de Casanare, se reporta que el número de mujeres matriculadas en secundaria es un 2.28% mayor que el número de hombres matriculados en secundaria. </t>
  </si>
  <si>
    <t>Si el indicador es mayor que cero (0), la brecha de género esta a favor de las mujeres, en caso contrario, la brecha de género esta a favor de los hombres, indicando así el porcentaje de disparidad entre géneros. Ej. Para el departamento de Amazonas, se reporta que el número de mujeres matriculadas en media es un 37.34% mayor que el número de hombres matriculados en media.</t>
  </si>
  <si>
    <t>Si el indicador es mayor que cero (0), la brecha de género esta a favor de las mujeres, en caso contrario, la brecha de género esta a favor de los hombres, indicando así el porcentaje de disparidad entre géneros. Ej. Para el departamento de Córdoba, se reporta que el número de mujeres matriculadas en un pregrado universitario por cada 1000 mujeres es un 7.64% mayor que el número de hombres en la misma condición.</t>
  </si>
  <si>
    <t>Si el indicador es mayor que cero (0), la brecha de género esta a favor de las mujeres, en caso contrario, la brecha de género esta a favor de los hombres, indicando así el porcentaje de disparidad entre géneros. Ej. Para el departamento de Caldas, se reporta que el número de mujeres matriculadas en posgrado por cada 1000 mujeres es un 26.63% mayor que el número de hombres en la misma condición.</t>
  </si>
  <si>
    <t>Si el indicador es mayor que cero (0), la brecha de género esta a favor de las mujeres, en caso contrario, la brecha de género esta a favor de los hombres, indicando así el porcentaje de disparidad entre géneros. Ej. Para el departamento de Antioquia, se reporta que el número de hombres desertores en transición por cada 1000 hombres es un 3.90% mayor que el número de mujeres en la misma condición.</t>
  </si>
  <si>
    <t>Si el indicador es mayor que cero (0), la brecha de género esta a favor de las mujeres, en caso contrario, la brecha de género esta a favor de los hombres, indicando así el porcentaje de disparidad entre géneros. Ej. Para el departamento de Bolívar, se reporta que el número de hombres desertores en primaria por cada 1000 hombres es un 19.91% mayor que el número de mujeres en la misma condición.</t>
  </si>
  <si>
    <t>Si el indicador es mayor que cero (0), la brecha de género esta a favor de las mujeres, en caso contrario, la brecha de género esta a favor de los hombres, indicando así el porcentaje de disparidad entre géneros. Ej. Para el departamento de Cundinamarca, se reporta que el número de hombres desertores en secundaria por cada 1000 hombres es un 22.23% mayor que el número de mujeres desertoras en secundaria por cada 1000 mujeres.</t>
  </si>
  <si>
    <t>Si el indicador es mayor que cero (0), la brecha de género esta a favor de las mujeres, en caso contrario, la brecha de género esta a favor de los hombres, indicando así el porcentaje de disparidad entre géneros. Ej. Para el departamento de Boyacá, se reporta que el número de hombres desertores en educación media por cada 1000 hombres es un 8.10% mayor que el número de mujeres desertoras en educación media por cada 1000 mujeres.</t>
  </si>
  <si>
    <t>Si el indicador es mayor que cero (0), la brecha de género esta a favor de las mujeres, en caso contrario, la brecha de género esta a favor de los hombres, indicando así el porcentaje de disparidad entre géneros. Ej. Para el departamento de Norte de Santander, se reporta que el número de hombres mayores de 15 años analfabetas por cada 1000 hombres en el territorio es un 2.12% mayor que el número de mujeres mayores de 15 años analfabetas por cada 1000 mujeres en el territorio.</t>
  </si>
  <si>
    <t>Si el indicador es mayor que cero (0), la brecha de género esta a favor de las mujeres, en caso contrario, la brecha de género esta a favor de los hombres, indicando así el porcentaje de disparidad entre géneros. Ej. Para el departamento de Cauca, se reporta que el número de hombres que finalizaron la primaria es un 6.26% mayor que el número de mujeres que finalizaron la primaria.</t>
  </si>
  <si>
    <t>Si el indicador es mayor que cero (0), la brecha de género esta a favor de las mujeres, en caso contrario, la brecha de género esta a favor de los hombres, indicando así el porcentaje de disparidad entre géneros. Ej. Para el departamento de Huila, se reporta que el número de hombres que finalizaron la secundaria es un 3.37% mayor que el número de mujeres que finalizaron la secundaria.</t>
  </si>
  <si>
    <t>Si el indicador es mayor que cero (0), la brecha de género esta a favor de las mujeres, en caso contrario, la brecha de género esta a favor de los hombres, indicando así el porcentaje de disparidad entre géneros. Ej. Para el departamento de Antioquia, se reporta que el número de mujeres que finalizaron la educación media es un 5.74% mayor que el número de hombres que finalizaron la educación media.</t>
  </si>
  <si>
    <t>Si el indicador es mayor que cero (0), la brecha de género esta a favor de las mujeres, en caso contrario, la brecha de género esta a favor de los hombres, indicando así el porcentaje de disparidad entre géneros. Ej. Para el departamento de Atlántico, se reporta que el número de mujeres que se graduaron de pregrado por cada 1000 mujeres es un 17.86% mayor que el número de hombres en la misma condición.</t>
  </si>
  <si>
    <t>Si el indicador es mayor que cero (0), la brecha de género esta a favor de las mujeres, en caso contrario, la brecha de género esta a favor de los hombres, indicando así el porcentaje de disparidad entre géneros. Ej. Para el departamento de Caldas, se reporta que el número de mujeres que se graduaron de posgrado por cada 1000 mujeres es un 6.38% mayor que el número de hombres en la misma condición.</t>
  </si>
  <si>
    <t xml:space="preserve">Si el indicador es mayor que cero (0), la brecha de género esta a favor de las mujeres, en caso contrario, la brecha de género esta a favor de los hombres, indicando así el porcentaje de disparidad entre géneros. Ej. Para el departamento de Caquetá se reporta que el puntaje promedio de los hombres es un 4.34% mayor que el puntaje promedio de las mujeres. </t>
  </si>
  <si>
    <t xml:space="preserve">Si el indicador es mayor que cero (0), la brecha de género esta a favor de las mujeres, en caso contrario, la brecha de género esta a favor de los hombres, indicando así el porcentaje de disparidad entre géneros. Ej. Para el departamento de Nariño se reporta que el puntaje promedio de los hombres es un 1.19% mayor que el puntaje promedio de las mujeres. </t>
  </si>
  <si>
    <t>Si el indicador es mayor que cero (0), la brecha de género esta a favor de las mujeres, en caso contrario, la brecha de género esta a favor de los hombres, indicando así el porcentaje de disparidad entre géneros. Ej. Para el departamento de Caldas, se reporta que el número de hombres matriculados en el nivel técnico y tecnólogo por cada 1000 hombres es un 17.49% mayor que el número de mujeres matriculadas en el mismo nivel.</t>
  </si>
  <si>
    <t>Si el indicador es mayor que cero (0), la brecha de género esta a favor de las mujeres, en caso contrario, la brecha de género esta a favor de los hombres, indicando así el porcentaje de disparidad entre géneros. Ej. Para el departamento de Amazonas, se reporta que el número de mujeres entre 6 y 15 años analfabetas por cada 1000 mujeres en el territorio es un 77.79% mayor que el número de hombres entre 6 y 15 años analfabetas por cada 1000 hombres en el territorio.</t>
  </si>
  <si>
    <t>Analizar y comprender las disparidades de género en el logro educativo de la educación superior, mediante la evaluación de la brecha entre las tasas de finalización de programas técnicos y tecnológicos de hombres y mujeres.</t>
  </si>
  <si>
    <t>Si el indicador es mayor que cero (0), la brecha de género esta a favor de las mujeres, en caso contrario, la brecha de género esta a favor de los hombres, indicando así el porcentaje de disparidad entre géneros. Ej. Para el departamento de Cesar, se reporta que el número de hombres que se graduaron en formación técnica y tecnóloga por cada 1000 hombres es un 20.52% mayor que el número de mujeres en la misma condición.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</si>
</sst>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Times New Roman"/>
      <family val="1"/>
    </font>
    <font>
      <b/>
      <sz val="14"/>
      <color theme="1"/>
      <name val="Times New Roman"/>
      <family val="1"/>
    </font>
    <font>
      <sz val="9"/>
      <color theme="1"/>
      <name val="Times New Roman"/>
      <family val="1"/>
    </font>
    <font>
      <sz val="12"/>
      <color theme="1"/>
      <name val="Calibri"/>
      <family val="2"/>
      <scheme val="minor"/>
    </font>
    <font>
      <sz val="11"/>
      <color theme="1"/>
      <name val="Calibri"/>
      <family val="2"/>
      <scheme val="minor"/>
    </font>
    <font>
      <sz val="8"/>
      <name val="Calibri"/>
      <family val="2"/>
      <scheme val="minor"/>
    </font>
    <font>
      <b/>
      <sz val="11"/>
      <color theme="0"/>
      <name val="Times New Roman"/>
      <family val="1"/>
    </font>
    <font>
      <sz val="11"/>
      <color rgb="FF000000"/>
      <name val="Times New Roman"/>
      <family val="1"/>
    </font>
    <font>
      <sz val="11"/>
      <color rgb="FF000000"/>
      <name val="Calibri"/>
      <family val="2"/>
      <scheme val="minor"/>
    </font>
  </fonts>
  <fills count="7">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C00000"/>
        <bgColor rgb="FFC00000"/>
      </patternFill>
    </fill>
    <fill>
      <patternFill patternType="solid">
        <fgColor rgb="FFFFFFFF"/>
        <bgColor rgb="FFFFFFFF"/>
      </patternFill>
    </fill>
    <fill>
      <patternFill patternType="solid">
        <fgColor rgb="FFEBF5F2"/>
        <bgColor rgb="FFEBF5F2"/>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indexed="64"/>
      </top>
      <bottom style="thin">
        <color indexed="64"/>
      </bottom>
      <diagonal/>
    </border>
  </borders>
  <cellStyleXfs count="8">
    <xf numFmtId="0" fontId="0" fillId="0" borderId="0"/>
    <xf numFmtId="0" fontId="4" fillId="0" borderId="0"/>
    <xf numFmtId="0" fontId="3" fillId="0" borderId="0"/>
    <xf numFmtId="9" fontId="8" fillId="0" borderId="0" applyFont="0" applyFill="0" applyBorder="0" applyAlignment="0" applyProtection="0"/>
    <xf numFmtId="0" fontId="9" fillId="0" borderId="0"/>
    <xf numFmtId="0" fontId="2" fillId="0" borderId="0"/>
    <xf numFmtId="0" fontId="1" fillId="0" borderId="0"/>
    <xf numFmtId="0" fontId="13" fillId="0" borderId="0"/>
  </cellStyleXfs>
  <cellXfs count="45">
    <xf numFmtId="0" fontId="0" fillId="0" borderId="0" xfId="0"/>
    <xf numFmtId="0" fontId="5" fillId="0" borderId="0" xfId="1" applyFont="1" applyAlignment="1">
      <alignment horizontal="center" vertical="center"/>
    </xf>
    <xf numFmtId="0" fontId="7" fillId="3" borderId="1" xfId="0" applyFont="1" applyFill="1" applyBorder="1" applyAlignment="1">
      <alignment horizontal="center" vertical="center" wrapText="1"/>
    </xf>
    <xf numFmtId="0" fontId="5" fillId="0" borderId="0" xfId="0" applyFont="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5" fillId="0" borderId="0" xfId="0" applyFont="1" applyAlignment="1">
      <alignment horizontal="center" vertical="center"/>
    </xf>
    <xf numFmtId="0" fontId="7" fillId="0" borderId="1" xfId="1" applyFont="1" applyBorder="1" applyAlignment="1">
      <alignment horizontal="center" vertical="center" wrapText="1"/>
    </xf>
    <xf numFmtId="164" fontId="7" fillId="0" borderId="1" xfId="1" applyNumberFormat="1" applyFont="1" applyBorder="1" applyAlignment="1">
      <alignment horizontal="center" vertical="center" wrapText="1"/>
    </xf>
    <xf numFmtId="2" fontId="7" fillId="0" borderId="1" xfId="1" applyNumberFormat="1" applyFont="1" applyBorder="1" applyAlignment="1">
      <alignment horizontal="center" vertical="center" wrapText="1"/>
    </xf>
    <xf numFmtId="0" fontId="7" fillId="0" borderId="0" xfId="1" applyFont="1" applyAlignment="1">
      <alignment horizontal="center" vertical="center"/>
    </xf>
    <xf numFmtId="0" fontId="11" fillId="4" borderId="10" xfId="4" applyFont="1" applyFill="1" applyBorder="1" applyAlignment="1">
      <alignment horizontal="center"/>
    </xf>
    <xf numFmtId="0" fontId="11" fillId="4" borderId="12" xfId="4" applyFont="1" applyFill="1" applyBorder="1" applyAlignment="1">
      <alignment horizontal="center"/>
    </xf>
    <xf numFmtId="0" fontId="11" fillId="4" borderId="13" xfId="4" applyFont="1" applyFill="1" applyBorder="1" applyAlignment="1">
      <alignment horizontal="center"/>
    </xf>
    <xf numFmtId="0" fontId="5" fillId="0" borderId="0" xfId="4" applyFont="1" applyAlignment="1">
      <alignment horizontal="center"/>
    </xf>
    <xf numFmtId="0" fontId="5" fillId="0" borderId="10" xfId="4" applyFont="1" applyBorder="1" applyAlignment="1">
      <alignment horizontal="center"/>
    </xf>
    <xf numFmtId="0" fontId="5" fillId="0" borderId="11" xfId="4" applyFont="1" applyBorder="1" applyAlignment="1">
      <alignment horizontal="center"/>
    </xf>
    <xf numFmtId="0" fontId="5" fillId="0" borderId="1" xfId="4" applyFont="1" applyBorder="1" applyAlignment="1">
      <alignment horizontal="center"/>
    </xf>
    <xf numFmtId="0" fontId="12" fillId="0" borderId="1" xfId="0" applyFont="1" applyBorder="1" applyAlignment="1">
      <alignment horizontal="center" vertical="center"/>
    </xf>
    <xf numFmtId="0" fontId="5" fillId="0" borderId="1" xfId="4" applyFont="1" applyBorder="1" applyAlignment="1">
      <alignment horizontal="center" vertical="center"/>
    </xf>
    <xf numFmtId="0" fontId="12" fillId="0" borderId="1" xfId="0" applyFont="1" applyBorder="1" applyAlignment="1">
      <alignment horizontal="center" vertical="center" wrapText="1"/>
    </xf>
    <xf numFmtId="0" fontId="5" fillId="5" borderId="0" xfId="4" applyFont="1" applyFill="1" applyAlignment="1">
      <alignment horizontal="center"/>
    </xf>
    <xf numFmtId="0" fontId="7" fillId="0" borderId="1" xfId="1" applyFont="1" applyBorder="1" applyAlignment="1">
      <alignment horizontal="center" vertical="center"/>
    </xf>
    <xf numFmtId="2" fontId="7" fillId="0" borderId="1" xfId="3" applyNumberFormat="1" applyFont="1" applyBorder="1" applyAlignment="1">
      <alignment horizontal="center" vertical="center" wrapText="1"/>
    </xf>
    <xf numFmtId="2" fontId="7" fillId="0" borderId="1" xfId="1" applyNumberFormat="1" applyFont="1" applyBorder="1" applyAlignment="1">
      <alignment horizontal="center" vertical="center"/>
    </xf>
    <xf numFmtId="2"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7" fillId="6" borderId="10" xfId="0" applyFont="1" applyFill="1" applyBorder="1" applyAlignment="1">
      <alignment horizontal="center" vertical="center" wrapText="1"/>
    </xf>
    <xf numFmtId="0" fontId="7" fillId="6" borderId="14" xfId="0" applyFont="1" applyFill="1" applyBorder="1" applyAlignment="1">
      <alignment horizontal="center" vertical="center" wrapText="1"/>
    </xf>
    <xf numFmtId="2" fontId="7" fillId="0" borderId="1" xfId="0" applyNumberFormat="1" applyFont="1" applyBorder="1" applyAlignment="1">
      <alignment horizontal="center" vertical="center" wrapText="1"/>
    </xf>
    <xf numFmtId="164" fontId="7" fillId="0" borderId="1" xfId="1" applyNumberFormat="1" applyFont="1" applyBorder="1" applyAlignment="1">
      <alignment horizontal="center" vertical="center"/>
    </xf>
    <xf numFmtId="0" fontId="6" fillId="2" borderId="1" xfId="1" applyFont="1" applyFill="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 xfId="1" applyFont="1" applyBorder="1" applyAlignment="1">
      <alignment horizontal="center" vertical="center"/>
    </xf>
    <xf numFmtId="0" fontId="7" fillId="6"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cellXfs>
  <cellStyles count="8">
    <cellStyle name="Normal" xfId="0" builtinId="0"/>
    <cellStyle name="Normal 2" xfId="1" xr:uid="{FA830F54-5B07-4FC2-8F0C-44F3D5BF7DFC}"/>
    <cellStyle name="Normal 2 2" xfId="4" xr:uid="{3B1EC557-6BB0-4E06-B5CC-C69AD2CF8CFB}"/>
    <cellStyle name="Normal 3" xfId="2" xr:uid="{1F5D6DE0-7B6D-4648-9B59-176ED31FA140}"/>
    <cellStyle name="Normal 3 2" xfId="5" xr:uid="{9EF0D004-FEC8-4EA5-B0A2-F33EF0F3F38A}"/>
    <cellStyle name="Normal 4" xfId="6" xr:uid="{36C15ABC-A90A-4888-9953-8B290654D9DA}"/>
    <cellStyle name="Normal 5" xfId="7" xr:uid="{CE233750-C3B1-4D0C-B69C-458854102E37}"/>
    <cellStyle name="Porcentaje" xfId="3" builtinId="5"/>
  </cellStyles>
  <dxfs count="0"/>
  <tableStyles count="0" defaultTableStyle="TableStyleMedium2" defaultPivotStyle="PivotStyleLight16"/>
  <colors>
    <mruColors>
      <color rgb="FFEBF5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450036</xdr:colOff>
      <xdr:row>18</xdr:row>
      <xdr:rowOff>30714</xdr:rowOff>
    </xdr:from>
    <xdr:ext cx="11094065" cy="463653"/>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BAF79C97-60C8-477D-B9B7-9ED25A5DADF5}"/>
                </a:ext>
              </a:extLst>
            </xdr:cNvPr>
            <xdr:cNvSpPr txBox="1"/>
          </xdr:nvSpPr>
          <xdr:spPr>
            <a:xfrm>
              <a:off x="1662309" y="4966396"/>
              <a:ext cx="11094065" cy="4636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𝑚𝑎𝑡𝑟𝑖𝑐𝑢𝑙𝑎𝑑𝑎𝑠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𝑝𝑟𝑒𝑒𝑠𝑐𝑜𝑙𝑎𝑟</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3 </m:t>
                            </m:r>
                            <m:r>
                              <a:rPr lang="es-ES" sz="800" b="0" i="1">
                                <a:latin typeface="Cambria Math" panose="02040503050406030204" pitchFamily="18" charset="0"/>
                              </a:rPr>
                              <m:t>𝑦</m:t>
                            </m:r>
                            <m:r>
                              <a:rPr lang="es-ES" sz="800" b="0" i="1">
                                <a:latin typeface="Cambria Math" panose="02040503050406030204" pitchFamily="18" charset="0"/>
                              </a:rPr>
                              <m:t> 4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r>
                          <a:rPr lang="es-ES" sz="800" b="0" i="1">
                            <a:latin typeface="Cambria Math" panose="02040503050406030204" pitchFamily="18" charset="0"/>
                          </a:rPr>
                          <m:t>−</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𝑚𝑎𝑡𝑟𝑖𝑐𝑢𝑙𝑎𝑑𝑜𝑠</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𝑝𝑟𝑒𝑒𝑠𝑐𝑜𝑙𝑎𝑟</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𝑒𝑛𝑡𝑟𝑒</m:t>
                            </m:r>
                            <m:r>
                              <a:rPr lang="es-ES" sz="800" b="0" i="1">
                                <a:latin typeface="Cambria Math" panose="02040503050406030204" pitchFamily="18" charset="0"/>
                              </a:rPr>
                              <m:t> </m:t>
                            </m:r>
                            <m:r>
                              <a:rPr lang="es-ES" sz="800" b="0" i="1">
                                <a:latin typeface="Cambria Math" panose="02040503050406030204" pitchFamily="18" charset="0"/>
                              </a:rPr>
                              <m:t>𝑙𝑜𝑠</m:t>
                            </m:r>
                            <m:r>
                              <a:rPr lang="es-ES" sz="800" b="0" i="1">
                                <a:latin typeface="Cambria Math" panose="02040503050406030204" pitchFamily="18" charset="0"/>
                              </a:rPr>
                              <m:t> 3 </m:t>
                            </m:r>
                            <m:r>
                              <a:rPr lang="es-ES" sz="800" b="0" i="1">
                                <a:latin typeface="Cambria Math" panose="02040503050406030204" pitchFamily="18" charset="0"/>
                              </a:rPr>
                              <m:t>𝑦</m:t>
                            </m:r>
                            <m:r>
                              <a:rPr lang="es-ES" sz="800" b="0" i="1">
                                <a:latin typeface="Cambria Math" panose="02040503050406030204" pitchFamily="18" charset="0"/>
                              </a:rPr>
                              <m:t> 4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num>
                      <m:den>
                        <m:r>
                          <a:rPr lang="es-CO" sz="800" i="1">
                            <a:latin typeface="Cambria Math" panose="02040503050406030204" pitchFamily="18" charset="0"/>
                          </a:rPr>
                          <m:t> </m:t>
                        </m:r>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𝑚𝑎𝑡𝑟𝑖𝑐𝑢𝑙𝑎𝑑𝑜𝑠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𝑝𝑟𝑒𝑒𝑠𝑐𝑜𝑙𝑎𝑟</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3 </m:t>
                            </m:r>
                            <m:r>
                              <a:rPr lang="es-ES" sz="800" b="0" i="1">
                                <a:latin typeface="Cambria Math" panose="02040503050406030204" pitchFamily="18" charset="0"/>
                              </a:rPr>
                              <m:t>𝑦</m:t>
                            </m:r>
                            <m:r>
                              <a:rPr lang="es-ES" sz="800" b="0" i="1">
                                <a:latin typeface="Cambria Math" panose="02040503050406030204" pitchFamily="18" charset="0"/>
                              </a:rPr>
                              <m:t> 4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BAF79C97-60C8-477D-B9B7-9ED25A5DADF5}"/>
                </a:ext>
              </a:extLst>
            </xdr:cNvPr>
            <xdr:cNvSpPr txBox="1"/>
          </xdr:nvSpPr>
          <xdr:spPr>
            <a:xfrm>
              <a:off x="1662309" y="4966396"/>
              <a:ext cx="11094065" cy="4636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𝑚𝑎𝑡𝑟𝑖𝑐𝑢𝑙𝑎𝑑𝑎𝑠 𝑒𝑛 𝑝𝑟</a:t>
              </a:r>
              <a:r>
                <a:rPr lang="es-ES" sz="800" b="0" i="0">
                  <a:latin typeface="Cambria Math" panose="02040503050406030204" pitchFamily="18" charset="0"/>
                </a:rPr>
                <a:t>𝑒𝑒𝑠𝑐𝑜𝑙𝑎𝑟</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 𝑒𝑛𝑡𝑟𝑒 𝑙𝑜𝑠 </a:t>
              </a:r>
              <a:r>
                <a:rPr lang="es-ES" sz="800" b="0" i="0">
                  <a:latin typeface="Cambria Math" panose="02040503050406030204" pitchFamily="18" charset="0"/>
                </a:rPr>
                <a:t>3 𝑦 4</a:t>
              </a:r>
              <a:r>
                <a:rPr lang="es-CO" sz="800" i="0">
                  <a:latin typeface="Cambria Math" panose="02040503050406030204" pitchFamily="18" charset="0"/>
                </a:rPr>
                <a:t> 𝑎ñ𝑜𝑠)</a:t>
              </a:r>
              <a:r>
                <a:rPr lang="es-ES" sz="800" b="0" i="0">
                  <a:latin typeface="Cambria Math" panose="02040503050406030204" pitchFamily="18" charset="0"/>
                </a:rPr>
                <a:t>−(𝑁ú𝑚𝑒𝑟𝑜 𝑑𝑒 ℎ𝑜𝑚𝑏𝑟𝑒𝑠 𝑚𝑎𝑡𝑟𝑖𝑐𝑢𝑙𝑎𝑑𝑜𝑠 𝑒𝑛 𝑝𝑟𝑒𝑒𝑠𝑐𝑜𝑙𝑎𝑟)/(𝑇𝑜𝑡𝑎𝑙 𝑑𝑒 ℎ𝑜𝑚𝑏𝑟𝑒𝑠 𝑒𝑛𝑡𝑟𝑒 𝑙𝑜𝑠 3 𝑦 4 𝑎ñ𝑜𝑠)</a:t>
              </a:r>
              <a:r>
                <a:rPr lang="es-CO" sz="800" b="0" i="0">
                  <a:latin typeface="Cambria Math" panose="02040503050406030204" pitchFamily="18" charset="0"/>
                </a:rPr>
                <a:t>)/(</a:t>
              </a:r>
              <a:r>
                <a:rPr lang="es-CO" sz="800" i="0">
                  <a:latin typeface="Cambria Math" panose="02040503050406030204" pitchFamily="18" charset="0"/>
                </a:rPr>
                <a:t> (𝑁ú𝑚𝑒𝑟𝑜 𝑑𝑒 ℎ𝑜𝑚𝑏𝑟𝑒𝑠 𝑚𝑎𝑡𝑟𝑖𝑐𝑢𝑙𝑎𝑑𝑜𝑠 𝑒𝑛 𝑝𝑟</a:t>
              </a:r>
              <a:r>
                <a:rPr lang="es-ES" sz="800" b="0" i="0">
                  <a:latin typeface="Cambria Math" panose="02040503050406030204" pitchFamily="18" charset="0"/>
                </a:rPr>
                <a:t>𝑒𝑒𝑠𝑐𝑜𝑙𝑎𝑟</a:t>
              </a:r>
              <a:r>
                <a:rPr lang="es-CO" sz="800" b="0" i="0">
                  <a:latin typeface="Cambria Math" panose="02040503050406030204" pitchFamily="18" charset="0"/>
                </a:rPr>
                <a:t>)/(</a:t>
              </a:r>
              <a:r>
                <a:rPr lang="es-CO" sz="800" i="0">
                  <a:latin typeface="Cambria Math" panose="02040503050406030204" pitchFamily="18" charset="0"/>
                </a:rPr>
                <a:t>𝑇𝑜𝑡𝑎𝑙 𝑑𝑒 ℎ𝑜𝑚𝑏𝑟𝑒𝑠 𝑒𝑛𝑡𝑟𝑒 𝑙𝑜𝑠 </a:t>
              </a:r>
              <a:r>
                <a:rPr lang="es-ES" sz="800" b="0" i="0">
                  <a:latin typeface="Cambria Math" panose="02040503050406030204" pitchFamily="18" charset="0"/>
                </a:rPr>
                <a:t>3 𝑦 4 </a:t>
              </a:r>
              <a:r>
                <a:rPr lang="es-CO" sz="800" i="0">
                  <a:latin typeface="Cambria Math" panose="02040503050406030204" pitchFamily="18" charset="0"/>
                </a:rPr>
                <a:t>𝑎ñ𝑜𝑠))</a:t>
              </a:r>
              <a:endParaRPr lang="es-CO" sz="800"/>
            </a:p>
          </xdr:txBody>
        </xdr:sp>
      </mc:Fallback>
    </mc:AlternateContent>
    <xdr:clientData/>
  </xdr:oneCellAnchor>
  <xdr:twoCellAnchor editAs="oneCell">
    <xdr:from>
      <xdr:col>0</xdr:col>
      <xdr:colOff>0</xdr:colOff>
      <xdr:row>64</xdr:row>
      <xdr:rowOff>43544</xdr:rowOff>
    </xdr:from>
    <xdr:to>
      <xdr:col>13</xdr:col>
      <xdr:colOff>32657</xdr:colOff>
      <xdr:row>71</xdr:row>
      <xdr:rowOff>39594</xdr:rowOff>
    </xdr:to>
    <xdr:pic>
      <xdr:nvPicPr>
        <xdr:cNvPr id="4" name="Imagen 3">
          <a:extLst>
            <a:ext uri="{FF2B5EF4-FFF2-40B4-BE49-F238E27FC236}">
              <a16:creationId xmlns:a16="http://schemas.microsoft.com/office/drawing/2014/main" id="{FCBD228D-5348-401E-AF8C-FB0AD8DB6DD1}"/>
            </a:ext>
          </a:extLst>
        </xdr:cNvPr>
        <xdr:cNvPicPr>
          <a:picLocks noChangeAspect="1"/>
        </xdr:cNvPicPr>
      </xdr:nvPicPr>
      <xdr:blipFill rotWithShape="1">
        <a:blip xmlns:r="http://schemas.openxmlformats.org/officeDocument/2006/relationships" r:embed="rId1"/>
        <a:srcRect r="1627"/>
        <a:stretch/>
      </xdr:blipFill>
      <xdr:spPr>
        <a:xfrm>
          <a:off x="0" y="15321644"/>
          <a:ext cx="13262882" cy="13295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0807435E-08CD-4155-8013-D539503C74D5}"/>
            </a:ext>
          </a:extLst>
        </xdr:cNvPr>
        <xdr:cNvGrpSpPr/>
      </xdr:nvGrpSpPr>
      <xdr:grpSpPr>
        <a:xfrm>
          <a:off x="0" y="0"/>
          <a:ext cx="13586732" cy="2517321"/>
          <a:chOff x="0" y="0"/>
          <a:chExt cx="12845143" cy="2517321"/>
        </a:xfrm>
      </xdr:grpSpPr>
      <xdr:pic>
        <xdr:nvPicPr>
          <xdr:cNvPr id="6" name="Imagen 5">
            <a:extLst>
              <a:ext uri="{FF2B5EF4-FFF2-40B4-BE49-F238E27FC236}">
                <a16:creationId xmlns:a16="http://schemas.microsoft.com/office/drawing/2014/main" id="{C43E7D57-AE07-B415-6925-BD1CC89D799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631513F-F503-CBFE-46EA-3B3FADDBEE1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492672</xdr:colOff>
      <xdr:row>18</xdr:row>
      <xdr:rowOff>22159</xdr:rowOff>
    </xdr:from>
    <xdr:ext cx="11094065" cy="50411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FF67003-F664-4E43-8B04-881277767A2D}"/>
                </a:ext>
              </a:extLst>
            </xdr:cNvPr>
            <xdr:cNvSpPr txBox="1"/>
          </xdr:nvSpPr>
          <xdr:spPr>
            <a:xfrm>
              <a:off x="1570358" y="4724788"/>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𝑝𝑟𝑖𝑚𝑎𝑟𝑖𝑎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6−10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𝑝𝑟𝑖𝑚𝑎𝑟𝑖𝑎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6 −10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𝑝𝑟𝑖𝑚𝑎𝑟𝑖𝑎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6 −10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AFF67003-F664-4E43-8B04-881277767A2D}"/>
                </a:ext>
              </a:extLst>
            </xdr:cNvPr>
            <xdr:cNvSpPr txBox="1"/>
          </xdr:nvSpPr>
          <xdr:spPr>
            <a:xfrm>
              <a:off x="1570358" y="4724788"/>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𝑝𝑟𝑖𝑚𝑎𝑟𝑖𝑎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6−10 𝑎ñ𝑜𝑠)</a:t>
              </a:r>
              <a:r>
                <a:rPr lang="es-ES" sz="900" b="0" i="0">
                  <a:latin typeface="Cambria Math" panose="02040503050406030204" pitchFamily="18" charset="0"/>
                </a:rPr>
                <a:t>∗1.000−(𝑁ú𝑚𝑒𝑟𝑜 𝑑𝑒 ℎ𝑜𝑚𝑏𝑟𝑒𝑠 𝑑𝑒𝑠𝑒𝑟𝑡𝑜𝑟𝑒𝑠 𝑒𝑛 𝑝𝑟𝑖𝑚𝑎𝑟𝑖𝑎)/(𝑇𝑜𝑡𝑎𝑙 𝑑𝑒 ℎ𝑜𝑚𝑏𝑟𝑒𝑠 𝑒𝑛𝑡𝑟𝑒 𝑙𝑜𝑠 6 −10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𝑝𝑟𝑖𝑚𝑎𝑟𝑖𝑎)/(𝑇𝑜𝑡𝑎𝑙 𝑑𝑒 ℎ𝑜𝑚𝑏𝑟𝑒𝑠 𝑒𝑛𝑡𝑟𝑒 𝑙𝑜𝑠 6 −10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9070</xdr:colOff>
      <xdr:row>71</xdr:row>
      <xdr:rowOff>16005</xdr:rowOff>
    </xdr:to>
    <xdr:pic>
      <xdr:nvPicPr>
        <xdr:cNvPr id="4" name="Imagen 3">
          <a:extLst>
            <a:ext uri="{FF2B5EF4-FFF2-40B4-BE49-F238E27FC236}">
              <a16:creationId xmlns:a16="http://schemas.microsoft.com/office/drawing/2014/main" id="{0475B8C8-FE0B-4F11-9FD6-B4416C10D383}"/>
            </a:ext>
          </a:extLst>
        </xdr:cNvPr>
        <xdr:cNvPicPr>
          <a:picLocks noChangeAspect="1"/>
        </xdr:cNvPicPr>
      </xdr:nvPicPr>
      <xdr:blipFill rotWithShape="1">
        <a:blip xmlns:r="http://schemas.openxmlformats.org/officeDocument/2006/relationships" r:embed="rId1"/>
        <a:srcRect r="1627"/>
        <a:stretch/>
      </xdr:blipFill>
      <xdr:spPr>
        <a:xfrm>
          <a:off x="0" y="14922499"/>
          <a:ext cx="13316856" cy="1258792"/>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BE24077D-6F4E-449C-8413-F51C5FC18937}"/>
            </a:ext>
          </a:extLst>
        </xdr:cNvPr>
        <xdr:cNvGrpSpPr/>
      </xdr:nvGrpSpPr>
      <xdr:grpSpPr>
        <a:xfrm>
          <a:off x="0" y="0"/>
          <a:ext cx="13517940" cy="2517321"/>
          <a:chOff x="0" y="0"/>
          <a:chExt cx="12845143" cy="2517321"/>
        </a:xfrm>
      </xdr:grpSpPr>
      <xdr:pic>
        <xdr:nvPicPr>
          <xdr:cNvPr id="6" name="Imagen 5">
            <a:extLst>
              <a:ext uri="{FF2B5EF4-FFF2-40B4-BE49-F238E27FC236}">
                <a16:creationId xmlns:a16="http://schemas.microsoft.com/office/drawing/2014/main" id="{BE14F22B-BD99-B127-2498-0539BA1C5C0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8A9B3290-4D93-A860-5059-05800499A83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64</xdr:row>
      <xdr:rowOff>43544</xdr:rowOff>
    </xdr:from>
    <xdr:to>
      <xdr:col>12</xdr:col>
      <xdr:colOff>783771</xdr:colOff>
      <xdr:row>71</xdr:row>
      <xdr:rowOff>39593</xdr:rowOff>
    </xdr:to>
    <xdr:pic>
      <xdr:nvPicPr>
        <xdr:cNvPr id="4" name="Imagen 3">
          <a:extLst>
            <a:ext uri="{FF2B5EF4-FFF2-40B4-BE49-F238E27FC236}">
              <a16:creationId xmlns:a16="http://schemas.microsoft.com/office/drawing/2014/main" id="{4D3F6E2D-CF68-41D4-824B-B0B10AC3D88D}"/>
            </a:ext>
          </a:extLst>
        </xdr:cNvPr>
        <xdr:cNvPicPr>
          <a:picLocks noChangeAspect="1"/>
        </xdr:cNvPicPr>
      </xdr:nvPicPr>
      <xdr:blipFill rotWithShape="1">
        <a:blip xmlns:r="http://schemas.openxmlformats.org/officeDocument/2006/relationships" r:embed="rId1"/>
        <a:srcRect r="1627"/>
        <a:stretch/>
      </xdr:blipFill>
      <xdr:spPr>
        <a:xfrm>
          <a:off x="0" y="13661573"/>
          <a:ext cx="13247914" cy="1215249"/>
        </a:xfrm>
        <a:prstGeom prst="rect">
          <a:avLst/>
        </a:prstGeom>
      </xdr:spPr>
    </xdr:pic>
    <xdr:clientData/>
  </xdr:twoCellAnchor>
  <xdr:oneCellAnchor>
    <xdr:from>
      <xdr:col>1</xdr:col>
      <xdr:colOff>544287</xdr:colOff>
      <xdr:row>18</xdr:row>
      <xdr:rowOff>10885</xdr:rowOff>
    </xdr:from>
    <xdr:ext cx="11094065" cy="504112"/>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3AECFA80-4EFA-49CB-9984-B50B25515B3C}"/>
                </a:ext>
              </a:extLst>
            </xdr:cNvPr>
            <xdr:cNvSpPr txBox="1"/>
          </xdr:nvSpPr>
          <xdr:spPr>
            <a:xfrm>
              <a:off x="1621973" y="471351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11−14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11 −14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𝑠𝑒𝑐𝑢𝑛𝑑𝑎𝑟𝑖𝑎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11 −14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6" name="CuadroTexto 5">
              <a:extLst>
                <a:ext uri="{FF2B5EF4-FFF2-40B4-BE49-F238E27FC236}">
                  <a16:creationId xmlns:a16="http://schemas.microsoft.com/office/drawing/2014/main" id="{3AECFA80-4EFA-49CB-9984-B50B25515B3C}"/>
                </a:ext>
              </a:extLst>
            </xdr:cNvPr>
            <xdr:cNvSpPr txBox="1"/>
          </xdr:nvSpPr>
          <xdr:spPr>
            <a:xfrm>
              <a:off x="1621973" y="471351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𝑠𝑒𝑐𝑢𝑛𝑑𝑎𝑟𝑖𝑎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11−14 𝑎ñ𝑜𝑠)</a:t>
              </a:r>
              <a:r>
                <a:rPr lang="es-ES" sz="900" b="0" i="0">
                  <a:latin typeface="Cambria Math" panose="02040503050406030204" pitchFamily="18" charset="0"/>
                </a:rPr>
                <a:t>∗1.000−(𝑁ú𝑚𝑒𝑟𝑜 𝑑𝑒 ℎ𝑜𝑚𝑏𝑟𝑒𝑠 𝑑𝑒𝑠𝑒𝑟𝑡𝑜𝑟𝑒𝑠 𝑒𝑛 𝑠𝑒𝑐𝑢𝑛𝑑𝑎𝑟𝑖𝑎)/(𝑇𝑜𝑡𝑎𝑙 𝑑𝑒 ℎ𝑜𝑚𝑏𝑟𝑒𝑠 𝑒𝑛𝑡𝑟𝑒 𝑙𝑜𝑠 11 −14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𝑠𝑒𝑐𝑢𝑛𝑑𝑎𝑟𝑖𝑎)/(𝑇𝑜𝑡𝑎𝑙 𝑑𝑒 ℎ𝑜𝑚𝑏𝑟𝑒𝑠 𝑒𝑛𝑡𝑟𝑒 𝑙𝑜𝑠 11 −14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FDEAF86F-6505-43CF-819D-F465BD067377}"/>
            </a:ext>
          </a:extLst>
        </xdr:cNvPr>
        <xdr:cNvGrpSpPr/>
      </xdr:nvGrpSpPr>
      <xdr:grpSpPr>
        <a:xfrm>
          <a:off x="0" y="0"/>
          <a:ext cx="13496774" cy="2517321"/>
          <a:chOff x="0" y="0"/>
          <a:chExt cx="12845143" cy="2517321"/>
        </a:xfrm>
      </xdr:grpSpPr>
      <xdr:pic>
        <xdr:nvPicPr>
          <xdr:cNvPr id="5" name="Imagen 4">
            <a:extLst>
              <a:ext uri="{FF2B5EF4-FFF2-40B4-BE49-F238E27FC236}">
                <a16:creationId xmlns:a16="http://schemas.microsoft.com/office/drawing/2014/main" id="{85C68A09-6857-635C-F460-FCE2C57DC9E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8569FDE-1A8A-957A-AF82-81630C28C639}"/>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64</xdr:row>
      <xdr:rowOff>18142</xdr:rowOff>
    </xdr:from>
    <xdr:to>
      <xdr:col>12</xdr:col>
      <xdr:colOff>771070</xdr:colOff>
      <xdr:row>71</xdr:row>
      <xdr:rowOff>6934</xdr:rowOff>
    </xdr:to>
    <xdr:pic>
      <xdr:nvPicPr>
        <xdr:cNvPr id="6" name="Imagen 5">
          <a:extLst>
            <a:ext uri="{FF2B5EF4-FFF2-40B4-BE49-F238E27FC236}">
              <a16:creationId xmlns:a16="http://schemas.microsoft.com/office/drawing/2014/main" id="{CC67F1F7-A33C-413B-A33D-98F5D3AF05C5}"/>
            </a:ext>
          </a:extLst>
        </xdr:cNvPr>
        <xdr:cNvPicPr>
          <a:picLocks noChangeAspect="1"/>
        </xdr:cNvPicPr>
      </xdr:nvPicPr>
      <xdr:blipFill rotWithShape="1">
        <a:blip xmlns:r="http://schemas.openxmlformats.org/officeDocument/2006/relationships" r:embed="rId1"/>
        <a:srcRect r="1627"/>
        <a:stretch/>
      </xdr:blipFill>
      <xdr:spPr>
        <a:xfrm>
          <a:off x="0" y="14913428"/>
          <a:ext cx="13189856" cy="1258792"/>
        </a:xfrm>
        <a:prstGeom prst="rect">
          <a:avLst/>
        </a:prstGeom>
      </xdr:spPr>
    </xdr:pic>
    <xdr:clientData/>
  </xdr:twoCellAnchor>
  <xdr:oneCellAnchor>
    <xdr:from>
      <xdr:col>1</xdr:col>
      <xdr:colOff>522514</xdr:colOff>
      <xdr:row>18</xdr:row>
      <xdr:rowOff>10886</xdr:rowOff>
    </xdr:from>
    <xdr:ext cx="11094065" cy="504112"/>
    <mc:AlternateContent xmlns:mc="http://schemas.openxmlformats.org/markup-compatibility/2006" xmlns:a14="http://schemas.microsoft.com/office/drawing/2010/main">
      <mc:Choice Requires="a14">
        <xdr:sp macro="" textlink="">
          <xdr:nvSpPr>
            <xdr:cNvPr id="7" name="CuadroTexto 6">
              <a:extLst>
                <a:ext uri="{FF2B5EF4-FFF2-40B4-BE49-F238E27FC236}">
                  <a16:creationId xmlns:a16="http://schemas.microsoft.com/office/drawing/2014/main" id="{A0010445-CA90-4640-8AB7-54DF9EF16C31}"/>
                </a:ext>
              </a:extLst>
            </xdr:cNvPr>
            <xdr:cNvSpPr txBox="1"/>
          </xdr:nvSpPr>
          <xdr:spPr>
            <a:xfrm>
              <a:off x="1600200" y="471351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𝑒𝑑𝑢𝑐𝑎𝑐𝑖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15−16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𝑒𝑑𝑢𝑐𝑎𝑐𝑖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15 −16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𝑒𝑑𝑢𝑐𝑎𝑐𝑖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𝑚𝑒𝑑𝑖𝑎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15 −16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7" name="CuadroTexto 6">
              <a:extLst>
                <a:ext uri="{FF2B5EF4-FFF2-40B4-BE49-F238E27FC236}">
                  <a16:creationId xmlns:a16="http://schemas.microsoft.com/office/drawing/2014/main" id="{A0010445-CA90-4640-8AB7-54DF9EF16C31}"/>
                </a:ext>
              </a:extLst>
            </xdr:cNvPr>
            <xdr:cNvSpPr txBox="1"/>
          </xdr:nvSpPr>
          <xdr:spPr>
            <a:xfrm>
              <a:off x="1600200" y="471351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𝑒𝑑𝑢𝑐𝑎𝑐𝑖ó𝑛 𝑚𝑒𝑑𝑖𝑎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15−16 𝑎ñ𝑜𝑠)</a:t>
              </a:r>
              <a:r>
                <a:rPr lang="es-ES" sz="900" b="0" i="0">
                  <a:latin typeface="Cambria Math" panose="02040503050406030204" pitchFamily="18" charset="0"/>
                </a:rPr>
                <a:t>∗1.000−(𝑁ú𝑚𝑒𝑟𝑜 𝑑𝑒 ℎ𝑜𝑚𝑏𝑟𝑒𝑠 𝑑𝑒𝑠𝑒𝑟𝑡𝑜𝑟𝑒𝑠 𝑒𝑛 𝑒𝑑𝑢𝑐𝑎𝑐𝑖ó𝑛 𝑚𝑒𝑑𝑖𝑎)/(𝑇𝑜𝑡𝑎𝑙 𝑑𝑒 ℎ𝑜𝑚𝑏𝑟𝑒𝑠 𝑒𝑛𝑡𝑟𝑒 𝑙𝑜𝑠 15 −16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𝑒𝑑𝑢𝑐𝑎𝑐𝑖ó𝑛 𝑚𝑒𝑑𝑖𝑎)/(𝑇𝑜𝑡𝑎𝑙 𝑑𝑒 ℎ𝑜𝑚𝑏𝑟𝑒𝑠 𝑒𝑛𝑡𝑟𝑒 𝑙𝑜𝑠 15 −16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248175AE-0E86-4BBC-90DE-BE72A777E494}"/>
            </a:ext>
          </a:extLst>
        </xdr:cNvPr>
        <xdr:cNvGrpSpPr/>
      </xdr:nvGrpSpPr>
      <xdr:grpSpPr>
        <a:xfrm>
          <a:off x="0" y="0"/>
          <a:ext cx="13515295" cy="2517321"/>
          <a:chOff x="0" y="0"/>
          <a:chExt cx="12845143" cy="2517321"/>
        </a:xfrm>
      </xdr:grpSpPr>
      <xdr:pic>
        <xdr:nvPicPr>
          <xdr:cNvPr id="3" name="Imagen 2">
            <a:extLst>
              <a:ext uri="{FF2B5EF4-FFF2-40B4-BE49-F238E27FC236}">
                <a16:creationId xmlns:a16="http://schemas.microsoft.com/office/drawing/2014/main" id="{D4345E37-6C8F-CF6B-A292-62C542D5CF10}"/>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5" name="CuadroTexto 4">
            <a:extLst>
              <a:ext uri="{FF2B5EF4-FFF2-40B4-BE49-F238E27FC236}">
                <a16:creationId xmlns:a16="http://schemas.microsoft.com/office/drawing/2014/main" id="{F029CDF1-4257-7622-51B2-29B8750621F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484206</xdr:colOff>
      <xdr:row>18</xdr:row>
      <xdr:rowOff>33045</xdr:rowOff>
    </xdr:from>
    <xdr:ext cx="11094065" cy="5227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C9E11EE8-DE2D-4AEF-866F-0E0AB0494F76}"/>
                </a:ext>
              </a:extLst>
            </xdr:cNvPr>
            <xdr:cNvSpPr txBox="1"/>
          </xdr:nvSpPr>
          <xdr:spPr>
            <a:xfrm>
              <a:off x="1834035" y="4735674"/>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𝑎𝑛𝑎𝑙𝑓𝑎𝑏𝑒𝑡𝑎𝑠</m:t>
                            </m:r>
                            <m:r>
                              <a:rPr lang="es-CO" sz="900" i="1">
                                <a:latin typeface="Cambria Math" panose="02040503050406030204" pitchFamily="18" charset="0"/>
                              </a:rPr>
                              <m:t> </m:t>
                            </m:r>
                            <m:r>
                              <a:rPr lang="es-CO" sz="900" i="1">
                                <a:latin typeface="Cambria Math" panose="02040503050406030204" pitchFamily="18" charset="0"/>
                              </a:rPr>
                              <m:t>𝑚𝑎𝑦𝑜𝑟𝑒𝑠</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15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𝑎𝑛𝑎𝑙𝑓𝑎𝑏𝑒𝑡𝑎𝑠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𝑚𝑎𝑦𝑜𝑟𝑒𝑠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𝑎𝑛𝑎𝑙𝑓𝑎𝑏𝑒𝑡𝑎𝑠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𝑚𝑎𝑦𝑜𝑟𝑒𝑠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𝑚𝑎𝑦𝑜𝑟𝑒𝑠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C9E11EE8-DE2D-4AEF-866F-0E0AB0494F76}"/>
                </a:ext>
              </a:extLst>
            </xdr:cNvPr>
            <xdr:cNvSpPr txBox="1"/>
          </xdr:nvSpPr>
          <xdr:spPr>
            <a:xfrm>
              <a:off x="1834035" y="4735674"/>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𝑎𝑛𝑎𝑙𝑓𝑎𝑏𝑒𝑡𝑎𝑠 𝑚𝑎𝑦𝑜𝑟𝑒𝑠 𝑑𝑒 15 𝑎ñ𝑜𝑠)/(𝑇𝑜𝑡𝑎𝑙 𝑑𝑒 𝑚𝑢𝑗𝑒𝑟𝑒𝑠</a:t>
              </a:r>
              <a:r>
                <a:rPr lang="es-ES" sz="900" b="0" i="0">
                  <a:latin typeface="Cambria Math" panose="02040503050406030204" pitchFamily="18" charset="0"/>
                </a:rPr>
                <a:t> 𝑚𝑎𝑦𝑜𝑟𝑒𝑠 𝑑𝑒 15 𝑎ñ𝑜𝑠</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𝑎𝑛𝑎𝑙𝑓𝑎𝑏𝑒𝑡𝑎𝑠 𝑚𝑎𝑦𝑜𝑟𝑒𝑠 𝑑𝑒 15 𝑎ñ𝑜𝑠)/(𝑇𝑜𝑡𝑎𝑙 𝑑𝑒 ℎ𝑜𝑚𝑏𝑟𝑒𝑠 𝑚𝑎𝑦𝑜𝑟𝑒𝑠 𝑑𝑒 15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𝑎𝑛𝑎𝑙𝑓𝑎𝑏𝑒𝑡𝑎𝑠 𝑚𝑎𝑦𝑜𝑟𝑒𝑠 𝑑𝑒 15 𝑎ñ𝑜𝑠)/(𝑇𝑜𝑡𝑎𝑙 𝑑𝑒 ℎ𝑜𝑚𝑏𝑟𝑒𝑠 𝑚𝑎𝑦𝑜𝑟𝑒𝑠 𝑑𝑒 15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772886</xdr:colOff>
      <xdr:row>71</xdr:row>
      <xdr:rowOff>28708</xdr:rowOff>
    </xdr:to>
    <xdr:pic>
      <xdr:nvPicPr>
        <xdr:cNvPr id="6" name="Imagen 5">
          <a:extLst>
            <a:ext uri="{FF2B5EF4-FFF2-40B4-BE49-F238E27FC236}">
              <a16:creationId xmlns:a16="http://schemas.microsoft.com/office/drawing/2014/main" id="{07DD5613-4771-4F11-A9FC-A456503ADC3B}"/>
            </a:ext>
          </a:extLst>
        </xdr:cNvPr>
        <xdr:cNvPicPr>
          <a:picLocks noChangeAspect="1"/>
        </xdr:cNvPicPr>
      </xdr:nvPicPr>
      <xdr:blipFill rotWithShape="1">
        <a:blip xmlns:r="http://schemas.openxmlformats.org/officeDocument/2006/relationships" r:embed="rId1"/>
        <a:srcRect r="1627"/>
        <a:stretch/>
      </xdr:blipFill>
      <xdr:spPr>
        <a:xfrm>
          <a:off x="0" y="13520058"/>
          <a:ext cx="133785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8EFCBC2A-8C36-4D30-940A-DEE0D773C9EF}"/>
            </a:ext>
          </a:extLst>
        </xdr:cNvPr>
        <xdr:cNvGrpSpPr/>
      </xdr:nvGrpSpPr>
      <xdr:grpSpPr>
        <a:xfrm>
          <a:off x="0" y="0"/>
          <a:ext cx="13634357" cy="2517321"/>
          <a:chOff x="0" y="0"/>
          <a:chExt cx="12845143" cy="2517321"/>
        </a:xfrm>
      </xdr:grpSpPr>
      <xdr:pic>
        <xdr:nvPicPr>
          <xdr:cNvPr id="3" name="Imagen 2">
            <a:extLst>
              <a:ext uri="{FF2B5EF4-FFF2-40B4-BE49-F238E27FC236}">
                <a16:creationId xmlns:a16="http://schemas.microsoft.com/office/drawing/2014/main" id="{BBDDA8B6-F554-54FA-BCB3-48B0B8ACF9C2}"/>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A472BBBE-8634-F414-492C-7B2275DFCC2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oneCellAnchor>
    <xdr:from>
      <xdr:col>1</xdr:col>
      <xdr:colOff>558290</xdr:colOff>
      <xdr:row>18</xdr:row>
      <xdr:rowOff>33044</xdr:rowOff>
    </xdr:from>
    <xdr:ext cx="11094065" cy="5227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9CE0E97C-0651-4F1C-8D08-0138EEE5D46B}"/>
                </a:ext>
              </a:extLst>
            </xdr:cNvPr>
            <xdr:cNvSpPr txBox="1"/>
          </xdr:nvSpPr>
          <xdr:spPr>
            <a:xfrm>
              <a:off x="1788376" y="4735673"/>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𝑎𝑛𝑎𝑙𝑓𝑎𝑏𝑒𝑡𝑎𝑠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6 </m:t>
                            </m:r>
                            <m:r>
                              <a:rPr lang="es-CO" sz="900" i="1">
                                <a:latin typeface="Cambria Math" panose="02040503050406030204" pitchFamily="18" charset="0"/>
                              </a:rPr>
                              <m:t>𝑦</m:t>
                            </m:r>
                            <m:r>
                              <a:rPr lang="es-CO" sz="900" i="1">
                                <a:latin typeface="Cambria Math" panose="02040503050406030204" pitchFamily="18" charset="0"/>
                              </a:rPr>
                              <m:t> 15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m:t>
                            </m:r>
                            <m:r>
                              <a:rPr lang="es-ES" sz="900" b="0" i="1">
                                <a:latin typeface="Cambria Math" panose="02040503050406030204" pitchFamily="18" charset="0"/>
                              </a:rPr>
                              <m:t>𝑦</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𝑎𝑛𝑎𝑙𝑓𝑎𝑏𝑒𝑡𝑎𝑠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m:t>
                            </m:r>
                            <m:r>
                              <a:rPr lang="es-ES" sz="900" b="0" i="1">
                                <a:latin typeface="Cambria Math" panose="02040503050406030204" pitchFamily="18" charset="0"/>
                              </a:rPr>
                              <m:t>𝑦</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m:t>
                            </m:r>
                            <m:r>
                              <a:rPr lang="es-ES" sz="900" b="0" i="1">
                                <a:latin typeface="Cambria Math" panose="02040503050406030204" pitchFamily="18" charset="0"/>
                              </a:rPr>
                              <m:t>𝑦</m:t>
                            </m:r>
                            <m:r>
                              <a:rPr lang="es-ES" sz="900" b="0" i="1">
                                <a:latin typeface="Cambria Math" panose="02040503050406030204" pitchFamily="18" charset="0"/>
                              </a:rPr>
                              <m:t> 15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𝑎𝑛𝑎𝑙𝑓𝑎𝑏𝑒𝑡𝑎𝑠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15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9CE0E97C-0651-4F1C-8D08-0138EEE5D46B}"/>
                </a:ext>
              </a:extLst>
            </xdr:cNvPr>
            <xdr:cNvSpPr txBox="1"/>
          </xdr:nvSpPr>
          <xdr:spPr>
            <a:xfrm>
              <a:off x="1788376" y="4735673"/>
              <a:ext cx="11094065" cy="52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𝑎𝑛𝑎𝑙𝑓𝑎𝑏𝑒𝑡𝑎𝑠 𝑒𝑛𝑡𝑟𝑒 𝑙𝑜𝑠 6 𝑦 15 𝑎ñ𝑜𝑠)/(𝑇𝑜𝑡𝑎𝑙 𝑑𝑒 𝑚𝑢𝑗𝑒𝑟𝑒𝑠</a:t>
              </a:r>
              <a:r>
                <a:rPr lang="es-ES" sz="900" b="0" i="0">
                  <a:latin typeface="Cambria Math" panose="02040503050406030204" pitchFamily="18" charset="0"/>
                </a:rPr>
                <a:t> 𝑒𝑛𝑡𝑟𝑒 𝑙𝑜𝑠 6 𝑦 15 𝑎ñ𝑜𝑠</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𝑎𝑛𝑎𝑙𝑓𝑎𝑏𝑒𝑡𝑎𝑠 𝑒𝑛𝑡𝑟𝑒 𝑙𝑜𝑠 6 𝑦 15 𝑎ñ𝑜𝑠)/(𝑇𝑜𝑡𝑎𝑙 𝑑𝑒 ℎ𝑜𝑚𝑏𝑟𝑒𝑠 𝑒𝑛𝑡𝑟𝑒 𝑙𝑜𝑠 6 𝑦 15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𝑎𝑛𝑎𝑙𝑓𝑎𝑏𝑒𝑡𝑎𝑠 𝑒𝑛𝑡𝑟𝑒 𝑙𝑜𝑠 6 𝑦 15 𝑎ñ𝑜𝑠)/(𝑇𝑜𝑡𝑎𝑙 𝑑𝑒 ℎ𝑜𝑚𝑏𝑟𝑒𝑠 𝑒𝑛𝑡𝑟𝑒 𝑙𝑜𝑠 6 𝑦 15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27214</xdr:colOff>
      <xdr:row>71</xdr:row>
      <xdr:rowOff>16006</xdr:rowOff>
    </xdr:to>
    <xdr:pic>
      <xdr:nvPicPr>
        <xdr:cNvPr id="4" name="Imagen 3">
          <a:extLst>
            <a:ext uri="{FF2B5EF4-FFF2-40B4-BE49-F238E27FC236}">
              <a16:creationId xmlns:a16="http://schemas.microsoft.com/office/drawing/2014/main" id="{9451CB2C-1711-457D-9C3C-3CFC7F19EC46}"/>
            </a:ext>
          </a:extLst>
        </xdr:cNvPr>
        <xdr:cNvPicPr>
          <a:picLocks noChangeAspect="1"/>
        </xdr:cNvPicPr>
      </xdr:nvPicPr>
      <xdr:blipFill rotWithShape="1">
        <a:blip xmlns:r="http://schemas.openxmlformats.org/officeDocument/2006/relationships" r:embed="rId1"/>
        <a:srcRect r="1627"/>
        <a:stretch/>
      </xdr:blipFill>
      <xdr:spPr>
        <a:xfrm>
          <a:off x="0" y="14922499"/>
          <a:ext cx="13335000"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050ED5C4-509E-455D-B863-DC597C9B8BDE}"/>
            </a:ext>
          </a:extLst>
        </xdr:cNvPr>
        <xdr:cNvGrpSpPr/>
      </xdr:nvGrpSpPr>
      <xdr:grpSpPr>
        <a:xfrm>
          <a:off x="0" y="0"/>
          <a:ext cx="13517940" cy="2517321"/>
          <a:chOff x="0" y="0"/>
          <a:chExt cx="12845143" cy="2517321"/>
        </a:xfrm>
      </xdr:grpSpPr>
      <xdr:pic>
        <xdr:nvPicPr>
          <xdr:cNvPr id="3" name="Imagen 2">
            <a:extLst>
              <a:ext uri="{FF2B5EF4-FFF2-40B4-BE49-F238E27FC236}">
                <a16:creationId xmlns:a16="http://schemas.microsoft.com/office/drawing/2014/main" id="{774F74D4-08DC-002B-3D4A-314D33E2E7E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24DBEB9-BA8B-2289-3069-F740BA296BAE}"/>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64</xdr:row>
      <xdr:rowOff>32658</xdr:rowOff>
    </xdr:from>
    <xdr:to>
      <xdr:col>12</xdr:col>
      <xdr:colOff>794657</xdr:colOff>
      <xdr:row>71</xdr:row>
      <xdr:rowOff>28708</xdr:rowOff>
    </xdr:to>
    <xdr:pic>
      <xdr:nvPicPr>
        <xdr:cNvPr id="6" name="Imagen 5">
          <a:extLst>
            <a:ext uri="{FF2B5EF4-FFF2-40B4-BE49-F238E27FC236}">
              <a16:creationId xmlns:a16="http://schemas.microsoft.com/office/drawing/2014/main" id="{46728B71-8FCD-4928-AA2A-F51F9C66B80F}"/>
            </a:ext>
          </a:extLst>
        </xdr:cNvPr>
        <xdr:cNvPicPr>
          <a:picLocks noChangeAspect="1"/>
        </xdr:cNvPicPr>
      </xdr:nvPicPr>
      <xdr:blipFill rotWithShape="1">
        <a:blip xmlns:r="http://schemas.openxmlformats.org/officeDocument/2006/relationships" r:embed="rId1"/>
        <a:srcRect r="1627"/>
        <a:stretch/>
      </xdr:blipFill>
      <xdr:spPr>
        <a:xfrm>
          <a:off x="0" y="13520058"/>
          <a:ext cx="13302343" cy="1215250"/>
        </a:xfrm>
        <a:prstGeom prst="rect">
          <a:avLst/>
        </a:prstGeom>
      </xdr:spPr>
    </xdr:pic>
    <xdr:clientData/>
  </xdr:twoCellAnchor>
  <xdr:oneCellAnchor>
    <xdr:from>
      <xdr:col>1</xdr:col>
      <xdr:colOff>498626</xdr:colOff>
      <xdr:row>18</xdr:row>
      <xdr:rowOff>9977</xdr:rowOff>
    </xdr:from>
    <xdr:ext cx="11094065" cy="546753"/>
    <mc:AlternateContent xmlns:mc="http://schemas.openxmlformats.org/markup-compatibility/2006" xmlns:a14="http://schemas.microsoft.com/office/drawing/2010/main">
      <mc:Choice Requires="a14">
        <xdr:sp macro="" textlink="">
          <xdr:nvSpPr>
            <xdr:cNvPr id="7" name="CuadroTexto 6">
              <a:extLst>
                <a:ext uri="{FF2B5EF4-FFF2-40B4-BE49-F238E27FC236}">
                  <a16:creationId xmlns:a16="http://schemas.microsoft.com/office/drawing/2014/main" id="{B53C4DE3-1598-47E7-AAB5-83FAD0FE5261}"/>
                </a:ext>
              </a:extLst>
            </xdr:cNvPr>
            <xdr:cNvSpPr txBox="1"/>
          </xdr:nvSpPr>
          <xdr:spPr>
            <a:xfrm>
              <a:off x="1748782" y="4915352"/>
              <a:ext cx="11094065" cy="5467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𝑓𝑖𝑛𝑎𝑙𝑖𝑧𝑎𝑟𝑜𝑛</m:t>
                            </m:r>
                            <m:r>
                              <a:rPr lang="es-CO" sz="900" i="1">
                                <a:latin typeface="Cambria Math" panose="02040503050406030204" pitchFamily="18" charset="0"/>
                              </a:rPr>
                              <m:t> </m:t>
                            </m:r>
                            <m:r>
                              <a:rPr lang="es-CO" sz="900" i="1">
                                <a:latin typeface="Cambria Math" panose="02040503050406030204" pitchFamily="18" charset="0"/>
                              </a:rPr>
                              <m:t>𝑝𝑟𝑖𝑚𝑎𝑟𝑖𝑎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𝑓𝑖𝑛𝑎𝑙𝑖𝑧𝑎𝑟𝑜𝑛</m:t>
                            </m:r>
                            <m:r>
                              <a:rPr lang="es-ES" sz="900" b="0" i="1">
                                <a:latin typeface="Cambria Math" panose="02040503050406030204" pitchFamily="18" charset="0"/>
                              </a:rPr>
                              <m:t> </m:t>
                            </m:r>
                            <m:r>
                              <a:rPr lang="es-ES" sz="900" b="0" i="1">
                                <a:latin typeface="Cambria Math" panose="02040503050406030204" pitchFamily="18" charset="0"/>
                              </a:rPr>
                              <m:t>𝑝𝑟𝑖𝑚𝑎𝑟𝑖𝑎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𝑓𝑖𝑛𝑎𝑙𝑖𝑧𝑎𝑟𝑜𝑛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𝑝𝑟𝑖𝑚𝑎𝑟𝑖𝑎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7" name="CuadroTexto 6">
              <a:extLst>
                <a:ext uri="{FF2B5EF4-FFF2-40B4-BE49-F238E27FC236}">
                  <a16:creationId xmlns:a16="http://schemas.microsoft.com/office/drawing/2014/main" id="{B53C4DE3-1598-47E7-AAB5-83FAD0FE5261}"/>
                </a:ext>
              </a:extLst>
            </xdr:cNvPr>
            <xdr:cNvSpPr txBox="1"/>
          </xdr:nvSpPr>
          <xdr:spPr>
            <a:xfrm>
              <a:off x="1748782" y="4915352"/>
              <a:ext cx="11094065" cy="5467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𝑓𝑖𝑛𝑎𝑙𝑖𝑧𝑎𝑟𝑜𝑛 𝑝𝑟𝑖𝑚𝑎𝑟𝑖𝑎)/(𝑇𝑜𝑡𝑎𝑙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−(𝑁ú𝑚𝑒𝑟𝑜 𝑑𝑒 ℎ𝑜𝑚𝑏𝑟𝑒𝑠 𝑞𝑢𝑒 𝑓𝑖𝑛𝑎𝑙𝑖𝑧𝑎𝑟𝑜𝑛 𝑝𝑟𝑖𝑚𝑎𝑟𝑖𝑎)/(𝑇𝑜𝑡𝑎𝑙 𝑑𝑒 ℎ𝑜𝑚𝑏𝑟𝑒𝑠 𝑒𝑛 𝑒𝑑𝑎𝑑 𝑑𝑒 𝑡𝑟𝑎𝑏𝑎𝑗𝑎𝑟)</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𝑓𝑖𝑛𝑎𝑙𝑖𝑧𝑎𝑟𝑜𝑛 𝑝𝑟𝑖𝑚𝑎𝑟𝑖𝑎)/(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8" name="Grupo 7">
          <a:extLst>
            <a:ext uri="{FF2B5EF4-FFF2-40B4-BE49-F238E27FC236}">
              <a16:creationId xmlns:a16="http://schemas.microsoft.com/office/drawing/2014/main" id="{AB0B5449-E1CE-4BF0-ADDE-74834706E864}"/>
            </a:ext>
          </a:extLst>
        </xdr:cNvPr>
        <xdr:cNvGrpSpPr/>
      </xdr:nvGrpSpPr>
      <xdr:grpSpPr>
        <a:xfrm>
          <a:off x="0" y="0"/>
          <a:ext cx="13539107" cy="2517321"/>
          <a:chOff x="0" y="0"/>
          <a:chExt cx="12845143" cy="2517321"/>
        </a:xfrm>
      </xdr:grpSpPr>
      <xdr:pic>
        <xdr:nvPicPr>
          <xdr:cNvPr id="9" name="Imagen 8">
            <a:extLst>
              <a:ext uri="{FF2B5EF4-FFF2-40B4-BE49-F238E27FC236}">
                <a16:creationId xmlns:a16="http://schemas.microsoft.com/office/drawing/2014/main" id="{A8277A71-3E40-0330-ED51-A6903F14C10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10" name="CuadroTexto 9">
            <a:extLst>
              <a:ext uri="{FF2B5EF4-FFF2-40B4-BE49-F238E27FC236}">
                <a16:creationId xmlns:a16="http://schemas.microsoft.com/office/drawing/2014/main" id="{7C766707-7D40-01FE-4683-E4A3C6387A69}"/>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6.xml><?xml version="1.0" encoding="utf-8"?>
<xdr:wsDr xmlns:xdr="http://schemas.openxmlformats.org/drawingml/2006/spreadsheetDrawing" xmlns:a="http://schemas.openxmlformats.org/drawingml/2006/main">
  <xdr:oneCellAnchor>
    <xdr:from>
      <xdr:col>1</xdr:col>
      <xdr:colOff>460619</xdr:colOff>
      <xdr:row>18</xdr:row>
      <xdr:rowOff>33651</xdr:rowOff>
    </xdr:from>
    <xdr:ext cx="11094065" cy="570221"/>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179DBAB6-A092-4B97-B359-3AF7BEDC9535}"/>
                </a:ext>
              </a:extLst>
            </xdr:cNvPr>
            <xdr:cNvSpPr txBox="1"/>
          </xdr:nvSpPr>
          <xdr:spPr>
            <a:xfrm>
              <a:off x="1615525" y="4939026"/>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𝑓𝑖𝑛𝑎𝑙𝑖𝑧𝑎𝑟𝑜𝑛</m:t>
                            </m:r>
                            <m:r>
                              <a:rPr lang="es-CO" sz="90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CO" sz="1100" i="1">
                                <a:solidFill>
                                  <a:schemeClr val="tx1"/>
                                </a:solidFill>
                                <a:effectLst/>
                                <a:latin typeface="Cambria Math" panose="02040503050406030204" pitchFamily="18" charset="0"/>
                                <a:ea typeface="+mn-ea"/>
                                <a:cs typeface="+mn-cs"/>
                              </a:rPr>
                              <m:t>𝑇𝑜𝑡𝑎𝑙</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𝑓𝑖𝑛𝑎𝑙𝑖𝑧𝑎𝑟𝑜𝑛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𝑓𝑖𝑛𝑎𝑙𝑖𝑧𝑎𝑟𝑜𝑛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𝑠𝑒𝑐𝑢𝑛𝑑𝑎𝑟𝑖𝑎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179DBAB6-A092-4B97-B359-3AF7BEDC9535}"/>
                </a:ext>
              </a:extLst>
            </xdr:cNvPr>
            <xdr:cNvSpPr txBox="1"/>
          </xdr:nvSpPr>
          <xdr:spPr>
            <a:xfrm>
              <a:off x="1615525" y="4939026"/>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𝑓𝑖𝑛𝑎𝑙𝑖𝑧𝑎𝑟𝑜𝑛 </a:t>
              </a:r>
              <a:r>
                <a:rPr lang="es-ES" sz="900" b="0" i="0">
                  <a:latin typeface="Cambria Math" panose="02040503050406030204" pitchFamily="18" charset="0"/>
                </a:rPr>
                <a:t>𝑠𝑒𝑐𝑢𝑛𝑑𝑎𝑟𝑖𝑎</a:t>
              </a:r>
              <a:r>
                <a:rPr lang="es-CO" sz="900" b="0" i="0">
                  <a:latin typeface="Cambria Math" panose="02040503050406030204" pitchFamily="18" charset="0"/>
                </a:rPr>
                <a:t>)/(</a:t>
              </a:r>
              <a:r>
                <a:rPr lang="es-CO" sz="1100" i="0">
                  <a:solidFill>
                    <a:schemeClr val="tx1"/>
                  </a:solidFill>
                  <a:effectLst/>
                  <a:latin typeface="+mn-lt"/>
                  <a:ea typeface="+mn-ea"/>
                  <a:cs typeface="+mn-cs"/>
                </a:rPr>
                <a:t>𝑇𝑜𝑡𝑎𝑙 𝑑𝑒 𝑚𝑢𝑗𝑒𝑟𝑒𝑠  </a:t>
              </a:r>
              <a:r>
                <a:rPr lang="es-ES" sz="1100" b="0" i="0">
                  <a:solidFill>
                    <a:schemeClr val="tx1"/>
                  </a:solidFill>
                  <a:effectLst/>
                  <a:latin typeface="+mn-lt"/>
                  <a:ea typeface="+mn-ea"/>
                  <a:cs typeface="+mn-cs"/>
                </a:rPr>
                <a:t>𝑒𝑛 𝑒𝑑𝑎𝑑 𝑑𝑒 𝑡𝑟𝑎𝑏𝑎𝑗𝑎𝑟</a:t>
              </a:r>
              <a:r>
                <a:rPr lang="es-CO" sz="900" b="0" i="0">
                  <a:solidFill>
                    <a:schemeClr val="tx1"/>
                  </a:solidFill>
                  <a:effectLst/>
                  <a:latin typeface="Cambria Math" panose="02040503050406030204" pitchFamily="18" charset="0"/>
                  <a:ea typeface="+mn-ea"/>
                  <a:cs typeface="+mn-cs"/>
                </a:rPr>
                <a:t>)</a:t>
              </a:r>
              <a:r>
                <a:rPr lang="es-ES" sz="900" b="0" i="0">
                  <a:latin typeface="Cambria Math" panose="02040503050406030204" pitchFamily="18" charset="0"/>
                </a:rPr>
                <a:t>−(𝑁ú𝑚𝑒𝑟𝑜 𝑑𝑒 ℎ𝑜𝑚𝑏𝑟𝑒𝑠 𝑞𝑢𝑒 𝑓𝑖𝑛𝑎𝑙𝑖𝑧𝑎𝑟𝑜𝑛 𝑠𝑒𝑐𝑢𝑛𝑑𝑎𝑟𝑖𝑎)/(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𝑓𝑖𝑛𝑎𝑙𝑖𝑧𝑎𝑟𝑜𝑛 𝑠𝑒𝑐𝑢𝑛𝑑𝑎𝑟𝑖𝑎)/(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18142</xdr:colOff>
      <xdr:row>71</xdr:row>
      <xdr:rowOff>16006</xdr:rowOff>
    </xdr:to>
    <xdr:pic>
      <xdr:nvPicPr>
        <xdr:cNvPr id="6" name="Imagen 5">
          <a:extLst>
            <a:ext uri="{FF2B5EF4-FFF2-40B4-BE49-F238E27FC236}">
              <a16:creationId xmlns:a16="http://schemas.microsoft.com/office/drawing/2014/main" id="{9D418609-6371-4549-90A5-38FC7800F320}"/>
            </a:ext>
          </a:extLst>
        </xdr:cNvPr>
        <xdr:cNvPicPr>
          <a:picLocks noChangeAspect="1"/>
        </xdr:cNvPicPr>
      </xdr:nvPicPr>
      <xdr:blipFill rotWithShape="1">
        <a:blip xmlns:r="http://schemas.openxmlformats.org/officeDocument/2006/relationships" r:embed="rId1"/>
        <a:srcRect r="1627"/>
        <a:stretch/>
      </xdr:blipFill>
      <xdr:spPr>
        <a:xfrm>
          <a:off x="0" y="14922499"/>
          <a:ext cx="13253356"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CD2AE173-9AF3-4B49-8341-C386F0A6B197}"/>
            </a:ext>
          </a:extLst>
        </xdr:cNvPr>
        <xdr:cNvGrpSpPr/>
      </xdr:nvGrpSpPr>
      <xdr:grpSpPr>
        <a:xfrm>
          <a:off x="0" y="0"/>
          <a:ext cx="13443857" cy="2517321"/>
          <a:chOff x="0" y="0"/>
          <a:chExt cx="12845143" cy="2517321"/>
        </a:xfrm>
      </xdr:grpSpPr>
      <xdr:pic>
        <xdr:nvPicPr>
          <xdr:cNvPr id="3" name="Imagen 2">
            <a:extLst>
              <a:ext uri="{FF2B5EF4-FFF2-40B4-BE49-F238E27FC236}">
                <a16:creationId xmlns:a16="http://schemas.microsoft.com/office/drawing/2014/main" id="{3D7BDFF2-778D-4547-26C0-640B1A973648}"/>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AF068209-E290-E7B6-BC0F-517E3BC3761B}"/>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7.xml><?xml version="1.0" encoding="utf-8"?>
<xdr:wsDr xmlns:xdr="http://schemas.openxmlformats.org/drawingml/2006/spreadsheetDrawing" xmlns:a="http://schemas.openxmlformats.org/drawingml/2006/main">
  <xdr:oneCellAnchor>
    <xdr:from>
      <xdr:col>1</xdr:col>
      <xdr:colOff>484507</xdr:colOff>
      <xdr:row>18</xdr:row>
      <xdr:rowOff>33348</xdr:rowOff>
    </xdr:from>
    <xdr:ext cx="11094065" cy="570221"/>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868ADEE1-5691-4395-8CBE-85F5DAC3BEBF}"/>
                </a:ext>
              </a:extLst>
            </xdr:cNvPr>
            <xdr:cNvSpPr txBox="1"/>
          </xdr:nvSpPr>
          <xdr:spPr>
            <a:xfrm>
              <a:off x="1669840" y="4954598"/>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𝑓𝑖𝑛𝑎𝑙𝑖𝑧𝑎𝑟𝑜𝑛</m:t>
                            </m:r>
                            <m:r>
                              <a:rPr lang="es-CO" sz="900" i="1">
                                <a:latin typeface="Cambria Math" panose="02040503050406030204" pitchFamily="18" charset="0"/>
                              </a:rPr>
                              <m:t> </m:t>
                            </m:r>
                            <m:r>
                              <a:rPr lang="es-CO" sz="900" i="1">
                                <a:latin typeface="Cambria Math" panose="02040503050406030204" pitchFamily="18" charset="0"/>
                              </a:rPr>
                              <m:t>𝑙𝑎</m:t>
                            </m:r>
                            <m:r>
                              <a:rPr lang="es-CO" sz="900" i="1">
                                <a:latin typeface="Cambria Math" panose="02040503050406030204" pitchFamily="18" charset="0"/>
                              </a:rPr>
                              <m:t> </m:t>
                            </m:r>
                            <m:r>
                              <a:rPr lang="es-CO" sz="900" i="1">
                                <a:latin typeface="Cambria Math" panose="02040503050406030204" pitchFamily="18" charset="0"/>
                              </a:rPr>
                              <m:t>𝑚𝑒𝑑𝑖𝑎</m:t>
                            </m:r>
                          </m:num>
                          <m:den>
                            <m:r>
                              <a:rPr lang="es-CO" sz="1100" i="1">
                                <a:solidFill>
                                  <a:schemeClr val="tx1"/>
                                </a:solidFill>
                                <a:effectLst/>
                                <a:latin typeface="Cambria Math" panose="02040503050406030204" pitchFamily="18" charset="0"/>
                                <a:ea typeface="+mn-ea"/>
                                <a:cs typeface="+mn-cs"/>
                              </a:rPr>
                              <m:t>𝑇𝑜𝑡𝑎𝑙</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𝑓𝑖𝑛𝑎𝑙𝑖𝑧𝑎𝑟𝑜𝑛</m:t>
                            </m:r>
                            <m:r>
                              <a:rPr lang="es-ES" sz="900" b="0" i="1">
                                <a:latin typeface="Cambria Math" panose="02040503050406030204" pitchFamily="18" charset="0"/>
                              </a:rPr>
                              <m:t> </m:t>
                            </m:r>
                            <m:r>
                              <a:rPr lang="es-ES" sz="900" b="0" i="1">
                                <a:latin typeface="Cambria Math" panose="02040503050406030204" pitchFamily="18" charset="0"/>
                              </a:rPr>
                              <m:t>𝑙𝑎</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𝑓𝑖𝑛𝑎𝑙𝑖𝑧𝑎𝑟𝑜𝑛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𝑚𝑒𝑑𝑖𝑎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868ADEE1-5691-4395-8CBE-85F5DAC3BEBF}"/>
                </a:ext>
              </a:extLst>
            </xdr:cNvPr>
            <xdr:cNvSpPr txBox="1"/>
          </xdr:nvSpPr>
          <xdr:spPr>
            <a:xfrm>
              <a:off x="1669840" y="4954598"/>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𝑓𝑖𝑛𝑎𝑙𝑖𝑧𝑎𝑟𝑜𝑛 𝑙𝑎 𝑚𝑒𝑑𝑖𝑎)/(</a:t>
              </a:r>
              <a:r>
                <a:rPr lang="es-CO" sz="1100" i="0">
                  <a:solidFill>
                    <a:schemeClr val="tx1"/>
                  </a:solidFill>
                  <a:effectLst/>
                  <a:latin typeface="+mn-lt"/>
                  <a:ea typeface="+mn-ea"/>
                  <a:cs typeface="+mn-cs"/>
                </a:rPr>
                <a:t>𝑇𝑜𝑡𝑎𝑙 𝑑𝑒 𝑚𝑢𝑗𝑒𝑟𝑒𝑠  </a:t>
              </a:r>
              <a:r>
                <a:rPr lang="es-ES" sz="1100" b="0" i="0">
                  <a:solidFill>
                    <a:schemeClr val="tx1"/>
                  </a:solidFill>
                  <a:effectLst/>
                  <a:latin typeface="+mn-lt"/>
                  <a:ea typeface="+mn-ea"/>
                  <a:cs typeface="+mn-cs"/>
                </a:rPr>
                <a:t>𝑒𝑛 𝑒𝑑𝑎𝑑 𝑑𝑒 𝑡𝑟𝑎𝑏𝑎𝑗𝑎𝑟</a:t>
              </a:r>
              <a:r>
                <a:rPr lang="es-CO" sz="900" b="0" i="0">
                  <a:solidFill>
                    <a:schemeClr val="tx1"/>
                  </a:solidFill>
                  <a:effectLst/>
                  <a:latin typeface="Cambria Math" panose="02040503050406030204" pitchFamily="18" charset="0"/>
                  <a:ea typeface="+mn-ea"/>
                  <a:cs typeface="+mn-cs"/>
                </a:rPr>
                <a:t>)</a:t>
              </a:r>
              <a:r>
                <a:rPr lang="es-ES" sz="900" b="0" i="0">
                  <a:latin typeface="Cambria Math" panose="02040503050406030204" pitchFamily="18" charset="0"/>
                </a:rPr>
                <a:t>−(𝑁ú𝑚𝑒𝑟𝑜 𝑑𝑒 ℎ𝑜𝑚𝑏𝑟𝑒𝑠 𝑞𝑢𝑒 𝑓𝑖𝑛𝑎𝑙𝑖𝑧𝑎𝑟𝑜𝑛 𝑙𝑎 𝑚𝑒𝑑𝑖𝑎)/(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𝑓𝑖𝑛𝑎𝑙𝑖𝑧𝑎𝑟𝑜𝑛 𝑙𝑎 𝑚𝑒𝑑𝑖𝑎)/(</a:t>
              </a:r>
              <a:r>
                <a:rPr lang="es-ES" sz="1100" b="0" i="0">
                  <a:solidFill>
                    <a:schemeClr val="tx1"/>
                  </a:solidFill>
                  <a:effectLst/>
                  <a:latin typeface="+mn-lt"/>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0</xdr:colOff>
      <xdr:row>71</xdr:row>
      <xdr:rowOff>16006</xdr:rowOff>
    </xdr:to>
    <xdr:pic>
      <xdr:nvPicPr>
        <xdr:cNvPr id="6" name="Imagen 5">
          <a:extLst>
            <a:ext uri="{FF2B5EF4-FFF2-40B4-BE49-F238E27FC236}">
              <a16:creationId xmlns:a16="http://schemas.microsoft.com/office/drawing/2014/main" id="{DB3C281A-CF84-4A59-9FB6-215984E195BA}"/>
            </a:ext>
          </a:extLst>
        </xdr:cNvPr>
        <xdr:cNvPicPr>
          <a:picLocks noChangeAspect="1"/>
        </xdr:cNvPicPr>
      </xdr:nvPicPr>
      <xdr:blipFill rotWithShape="1">
        <a:blip xmlns:r="http://schemas.openxmlformats.org/officeDocument/2006/relationships" r:embed="rId1"/>
        <a:srcRect r="1627"/>
        <a:stretch/>
      </xdr:blipFill>
      <xdr:spPr>
        <a:xfrm>
          <a:off x="0" y="14922499"/>
          <a:ext cx="13262429" cy="1258793"/>
        </a:xfrm>
        <a:prstGeom prst="rect">
          <a:avLst/>
        </a:prstGeom>
      </xdr:spPr>
    </xdr:pic>
    <xdr:clientData/>
  </xdr:twoCellAnchor>
  <xdr:oneCellAnchor>
    <xdr:from>
      <xdr:col>1</xdr:col>
      <xdr:colOff>484507</xdr:colOff>
      <xdr:row>18</xdr:row>
      <xdr:rowOff>33348</xdr:rowOff>
    </xdr:from>
    <xdr:ext cx="11094065" cy="570221"/>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0BDE5C2-FE90-4CB9-AF2B-4FBC5A517478}"/>
                </a:ext>
              </a:extLst>
            </xdr:cNvPr>
            <xdr:cNvSpPr txBox="1"/>
          </xdr:nvSpPr>
          <xdr:spPr>
            <a:xfrm>
              <a:off x="1665607" y="4957773"/>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𝑞𝑢𝑒</m:t>
                            </m:r>
                            <m:r>
                              <a:rPr lang="es-CO" sz="900" i="1">
                                <a:latin typeface="Cambria Math" panose="02040503050406030204" pitchFamily="18" charset="0"/>
                              </a:rPr>
                              <m:t> </m:t>
                            </m:r>
                            <m:r>
                              <a:rPr lang="es-CO" sz="900" i="1">
                                <a:latin typeface="Cambria Math" panose="02040503050406030204" pitchFamily="18" charset="0"/>
                              </a:rPr>
                              <m:t>𝑓𝑖𝑛𝑎𝑙𝑖𝑧𝑎𝑟𝑜𝑛</m:t>
                            </m:r>
                            <m:r>
                              <a:rPr lang="es-CO" sz="900" i="1">
                                <a:latin typeface="Cambria Math" panose="02040503050406030204" pitchFamily="18" charset="0"/>
                              </a:rPr>
                              <m:t> </m:t>
                            </m:r>
                            <m:r>
                              <a:rPr lang="es-CO" sz="900" i="1">
                                <a:latin typeface="Cambria Math" panose="02040503050406030204" pitchFamily="18" charset="0"/>
                              </a:rPr>
                              <m:t>𝑙𝑎</m:t>
                            </m:r>
                            <m:r>
                              <a:rPr lang="es-CO" sz="900" i="1">
                                <a:latin typeface="Cambria Math" panose="02040503050406030204" pitchFamily="18" charset="0"/>
                              </a:rPr>
                              <m:t> </m:t>
                            </m:r>
                            <m:r>
                              <a:rPr lang="es-CO" sz="900" i="1">
                                <a:latin typeface="Cambria Math" panose="02040503050406030204" pitchFamily="18" charset="0"/>
                              </a:rPr>
                              <m:t>𝑚𝑒𝑑𝑖𝑎</m:t>
                            </m:r>
                          </m:num>
                          <m:den>
                            <m:r>
                              <a:rPr lang="es-CO" sz="1100" i="1">
                                <a:solidFill>
                                  <a:schemeClr val="tx1"/>
                                </a:solidFill>
                                <a:effectLst/>
                                <a:latin typeface="Cambria Math" panose="02040503050406030204" pitchFamily="18" charset="0"/>
                                <a:ea typeface="+mn-ea"/>
                                <a:cs typeface="+mn-cs"/>
                              </a:rPr>
                              <m:t>𝑇𝑜𝑡𝑎𝑙</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𝑑𝑒</m:t>
                            </m:r>
                            <m:r>
                              <a:rPr lang="es-CO" sz="110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𝑚𝑢𝑗𝑒𝑟𝑒𝑠</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𝑞𝑢𝑒</m:t>
                            </m:r>
                            <m:r>
                              <a:rPr lang="es-ES" sz="900" b="0" i="1">
                                <a:latin typeface="Cambria Math" panose="02040503050406030204" pitchFamily="18" charset="0"/>
                              </a:rPr>
                              <m:t> </m:t>
                            </m:r>
                            <m:r>
                              <a:rPr lang="es-ES" sz="900" b="0" i="1">
                                <a:latin typeface="Cambria Math" panose="02040503050406030204" pitchFamily="18" charset="0"/>
                              </a:rPr>
                              <m:t>𝑓𝑖𝑛𝑎𝑙𝑖𝑧𝑎𝑟𝑜𝑛</m:t>
                            </m:r>
                            <m:r>
                              <a:rPr lang="es-ES" sz="900" b="0" i="1">
                                <a:latin typeface="Cambria Math" panose="02040503050406030204" pitchFamily="18" charset="0"/>
                              </a:rPr>
                              <m:t> </m:t>
                            </m:r>
                            <m:r>
                              <a:rPr lang="es-ES" sz="900" b="0" i="1">
                                <a:latin typeface="Cambria Math" panose="02040503050406030204" pitchFamily="18" charset="0"/>
                              </a:rPr>
                              <m:t>𝑙𝑎</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𝑞𝑢𝑒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𝑓𝑖𝑛𝑎𝑙𝑖𝑧𝑎𝑟𝑜𝑛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𝑚𝑒𝑑𝑖𝑎</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h𝑜𝑚𝑏𝑟𝑒𝑠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𝑒𝑑𝑎𝑑</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𝑡𝑟𝑎𝑏𝑎𝑗𝑎𝑟</m:t>
                            </m:r>
                          </m:den>
                        </m:f>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A0BDE5C2-FE90-4CB9-AF2B-4FBC5A517478}"/>
                </a:ext>
              </a:extLst>
            </xdr:cNvPr>
            <xdr:cNvSpPr txBox="1"/>
          </xdr:nvSpPr>
          <xdr:spPr>
            <a:xfrm>
              <a:off x="1665607" y="4957773"/>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𝑞𝑢𝑒 𝑓𝑖𝑛𝑎𝑙𝑖𝑧𝑎𝑟𝑜𝑛 𝑙𝑎 𝑚𝑒𝑑𝑖𝑎)/(</a:t>
              </a:r>
              <a:r>
                <a:rPr lang="es-CO" sz="1100" i="0">
                  <a:solidFill>
                    <a:schemeClr val="tx1"/>
                  </a:solidFill>
                  <a:effectLst/>
                  <a:latin typeface="Cambria Math" panose="02040503050406030204" pitchFamily="18" charset="0"/>
                  <a:ea typeface="+mn-ea"/>
                  <a:cs typeface="+mn-cs"/>
                </a:rPr>
                <a:t>𝑇𝑜𝑡𝑎𝑙 𝑑𝑒 𝑚𝑢𝑗𝑒𝑟𝑒𝑠  </a:t>
              </a:r>
              <a:r>
                <a:rPr lang="es-ES" sz="1100" b="0" i="0">
                  <a:solidFill>
                    <a:schemeClr val="tx1"/>
                  </a:solidFill>
                  <a:effectLst/>
                  <a:latin typeface="Cambria Math" panose="02040503050406030204" pitchFamily="18" charset="0"/>
                  <a:ea typeface="+mn-ea"/>
                  <a:cs typeface="+mn-cs"/>
                </a:rPr>
                <a:t>𝑒𝑛 𝑒𝑑𝑎𝑑 𝑑𝑒 𝑡𝑟𝑎𝑏𝑎𝑗𝑎𝑟</a:t>
              </a:r>
              <a:r>
                <a:rPr lang="es-CO" sz="900" b="0" i="0">
                  <a:solidFill>
                    <a:schemeClr val="tx1"/>
                  </a:solidFill>
                  <a:effectLst/>
                  <a:latin typeface="Cambria Math" panose="02040503050406030204" pitchFamily="18" charset="0"/>
                  <a:ea typeface="+mn-ea"/>
                  <a:cs typeface="+mn-cs"/>
                </a:rPr>
                <a:t>)</a:t>
              </a:r>
              <a:r>
                <a:rPr lang="es-ES" sz="900" b="0" i="0">
                  <a:latin typeface="Cambria Math" panose="02040503050406030204" pitchFamily="18" charset="0"/>
                </a:rPr>
                <a:t>−(𝑁ú𝑚𝑒𝑟𝑜 𝑑𝑒 ℎ𝑜𝑚𝑏𝑟𝑒𝑠 𝑞𝑢𝑒 𝑓𝑖𝑛𝑎𝑙𝑖𝑧𝑎𝑟𝑜𝑛 𝑙𝑎 𝑚𝑒𝑑𝑖𝑎)/(</a:t>
              </a:r>
              <a:r>
                <a:rPr lang="es-ES" sz="1100" b="0" i="0">
                  <a:solidFill>
                    <a:schemeClr val="tx1"/>
                  </a:solidFill>
                  <a:effectLst/>
                  <a:latin typeface="Cambria Math" panose="02040503050406030204" pitchFamily="18" charset="0"/>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𝑞𝑢𝑒 𝑓𝑖𝑛𝑎𝑙𝑖𝑧𝑎𝑟𝑜𝑛 𝑙𝑎 𝑚𝑒𝑑𝑖𝑎)/(</a:t>
              </a:r>
              <a:r>
                <a:rPr lang="es-ES" sz="1100" b="0" i="0">
                  <a:solidFill>
                    <a:schemeClr val="tx1"/>
                  </a:solidFill>
                  <a:effectLst/>
                  <a:latin typeface="Cambria Math" panose="02040503050406030204" pitchFamily="18" charset="0"/>
                  <a:ea typeface="+mn-ea"/>
                  <a:cs typeface="+mn-cs"/>
                </a:rPr>
                <a:t>𝑇𝑜𝑡𝑎𝑙 𝑑𝑒 ℎ𝑜𝑚𝑏𝑟𝑒𝑠 𝑒𝑛 𝑒𝑑𝑎𝑑 𝑑𝑒 𝑡𝑟𝑎𝑏𝑎𝑗𝑎𝑟</a:t>
              </a:r>
              <a:r>
                <a:rPr lang="es-ES" sz="900" b="0" i="0">
                  <a:solidFill>
                    <a:schemeClr val="tx1"/>
                  </a:solidFill>
                  <a:effectLst/>
                  <a:latin typeface="Cambria Math" panose="02040503050406030204" pitchFamily="18" charset="0"/>
                  <a:ea typeface="+mn-ea"/>
                  <a:cs typeface="+mn-cs"/>
                </a:rPr>
                <a:t>)</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3" name="Grupo 2">
          <a:extLst>
            <a:ext uri="{FF2B5EF4-FFF2-40B4-BE49-F238E27FC236}">
              <a16:creationId xmlns:a16="http://schemas.microsoft.com/office/drawing/2014/main" id="{B6482226-EC44-4F95-9FCD-764E9B15C403}"/>
            </a:ext>
          </a:extLst>
        </xdr:cNvPr>
        <xdr:cNvGrpSpPr/>
      </xdr:nvGrpSpPr>
      <xdr:grpSpPr>
        <a:xfrm>
          <a:off x="0" y="0"/>
          <a:ext cx="13551013" cy="2517321"/>
          <a:chOff x="0" y="0"/>
          <a:chExt cx="12845143" cy="2517321"/>
        </a:xfrm>
      </xdr:grpSpPr>
      <xdr:pic>
        <xdr:nvPicPr>
          <xdr:cNvPr id="7" name="Imagen 6">
            <a:extLst>
              <a:ext uri="{FF2B5EF4-FFF2-40B4-BE49-F238E27FC236}">
                <a16:creationId xmlns:a16="http://schemas.microsoft.com/office/drawing/2014/main" id="{87D4C73D-04DD-1F27-3C3A-3EBCB797E6BD}"/>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8" name="CuadroTexto 7">
            <a:extLst>
              <a:ext uri="{FF2B5EF4-FFF2-40B4-BE49-F238E27FC236}">
                <a16:creationId xmlns:a16="http://schemas.microsoft.com/office/drawing/2014/main" id="{B2D07989-2FC1-2808-165E-121067C7361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8.xml><?xml version="1.0" encoding="utf-8"?>
<xdr:wsDr xmlns:xdr="http://schemas.openxmlformats.org/drawingml/2006/spreadsheetDrawing" xmlns:a="http://schemas.openxmlformats.org/drawingml/2006/main">
  <xdr:oneCellAnchor>
    <xdr:from>
      <xdr:col>1</xdr:col>
      <xdr:colOff>484506</xdr:colOff>
      <xdr:row>18</xdr:row>
      <xdr:rowOff>22462</xdr:rowOff>
    </xdr:from>
    <xdr:ext cx="11094065" cy="5232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D5720173-68F3-49E5-B27F-AC0C6464B777}"/>
                </a:ext>
              </a:extLst>
            </xdr:cNvPr>
            <xdr:cNvSpPr txBox="1"/>
          </xdr:nvSpPr>
          <xdr:spPr>
            <a:xfrm>
              <a:off x="1562192" y="4725091"/>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𝑓𝑜𝑟𝑚𝑎𝑐𝑖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𝑡</m:t>
                            </m:r>
                            <m:r>
                              <a:rPr lang="es-ES" sz="900" b="0" i="1">
                                <a:latin typeface="Cambria Math" panose="02040503050406030204" pitchFamily="18" charset="0"/>
                              </a:rPr>
                              <m:t>é</m:t>
                            </m:r>
                            <m:r>
                              <a:rPr lang="es-ES" sz="900" b="0" i="1">
                                <a:latin typeface="Cambria Math" panose="02040503050406030204" pitchFamily="18" charset="0"/>
                              </a:rPr>
                              <m:t>𝑐𝑛𝑖𝑐𝑎</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𝑡𝑒𝑐𝑛𝑜𝑙</m:t>
                            </m:r>
                            <m:r>
                              <a:rPr lang="es-ES" sz="900" b="0" i="1">
                                <a:latin typeface="Cambria Math" panose="02040503050406030204" pitchFamily="18" charset="0"/>
                              </a:rPr>
                              <m:t>ó</m:t>
                            </m:r>
                            <m:r>
                              <a:rPr lang="es-ES" sz="900" b="0" i="1">
                                <a:latin typeface="Cambria Math" panose="02040503050406030204" pitchFamily="18" charset="0"/>
                              </a:rPr>
                              <m:t>𝑔𝑖𝑐𝑎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𝑓𝑜𝑟𝑚𝑎𝑐𝑖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𝑡</m:t>
                            </m:r>
                            <m:r>
                              <a:rPr lang="es-ES" sz="900" b="0" i="1">
                                <a:latin typeface="Cambria Math" panose="02040503050406030204" pitchFamily="18" charset="0"/>
                              </a:rPr>
                              <m:t>é</m:t>
                            </m:r>
                            <m:r>
                              <a:rPr lang="es-ES" sz="900" b="0" i="1">
                                <a:latin typeface="Cambria Math" panose="02040503050406030204" pitchFamily="18" charset="0"/>
                              </a:rPr>
                              <m:t>𝑐𝑛𝑖𝑐𝑎</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𝑡𝑒𝑐𝑛𝑜𝑙</m:t>
                            </m:r>
                            <m:r>
                              <a:rPr lang="es-ES" sz="900" b="0" i="1">
                                <a:latin typeface="Cambria Math" panose="02040503050406030204" pitchFamily="18" charset="0"/>
                              </a:rPr>
                              <m:t>ó</m:t>
                            </m:r>
                            <m:r>
                              <a:rPr lang="es-ES" sz="900" b="0" i="1">
                                <a:latin typeface="Cambria Math" panose="02040503050406030204" pitchFamily="18" charset="0"/>
                              </a:rPr>
                              <m:t>𝑔𝑖𝑐𝑎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𝑔𝑟𝑎𝑑𝑢𝑎𝑑𝑜𝑠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𝑓𝑜𝑟𝑚𝑎𝑐𝑖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m:t>
                            </m:r>
                            <m:r>
                              <a:rPr lang="es-ES" sz="900" b="0" i="1">
                                <a:solidFill>
                                  <a:schemeClr val="tx1"/>
                                </a:solidFill>
                                <a:effectLst/>
                                <a:latin typeface="Cambria Math" panose="02040503050406030204" pitchFamily="18" charset="0"/>
                                <a:ea typeface="+mn-ea"/>
                                <a:cs typeface="+mn-cs"/>
                              </a:rPr>
                              <m:t>é</m:t>
                            </m:r>
                            <m:r>
                              <a:rPr lang="es-ES" sz="900" b="0" i="1">
                                <a:solidFill>
                                  <a:schemeClr val="tx1"/>
                                </a:solidFill>
                                <a:effectLst/>
                                <a:latin typeface="Cambria Math" panose="02040503050406030204" pitchFamily="18" charset="0"/>
                                <a:ea typeface="+mn-ea"/>
                                <a:cs typeface="+mn-cs"/>
                              </a:rPr>
                              <m:t>𝑐𝑛𝑖𝑐𝑎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𝑡𝑒𝑐𝑛𝑜𝑙</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𝑔𝑖𝑐𝑎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D5720173-68F3-49E5-B27F-AC0C6464B777}"/>
                </a:ext>
              </a:extLst>
            </xdr:cNvPr>
            <xdr:cNvSpPr txBox="1"/>
          </xdr:nvSpPr>
          <xdr:spPr>
            <a:xfrm>
              <a:off x="1562192" y="4725091"/>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𝑔𝑟𝑎𝑑𝑢𝑎𝑑𝑎𝑠 𝑒𝑛 𝑓𝑜𝑟𝑚𝑎𝑐𝑖ó𝑛 𝑡é𝑐𝑛𝑖𝑐𝑎 𝑦 𝑡𝑒𝑐𝑛𝑜𝑙ó𝑔𝑖𝑐𝑎</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𝑔𝑟𝑎𝑑𝑢𝑎𝑑𝑜𝑠 𝑒𝑛 𝑓𝑜𝑟𝑚𝑎𝑐𝑖ó𝑛 𝑡é𝑐𝑛𝑖𝑐𝑎 𝑦 𝑡𝑒𝑐𝑛𝑜𝑙ó𝑔𝑖𝑐𝑎)/(𝑇𝑜𝑡𝑎𝑙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𝑔𝑟𝑎𝑑𝑢𝑎𝑑𝑜𝑠 𝑒𝑛 𝑓𝑜𝑟𝑚𝑎𝑐𝑖ó𝑛 𝑡é𝑐𝑛𝑖𝑐𝑎 𝑦 𝑡𝑒𝑐𝑛𝑜𝑙ó𝑔𝑖𝑐𝑎)/(𝑇𝑜𝑡𝑎𝑙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9070</xdr:colOff>
      <xdr:row>71</xdr:row>
      <xdr:rowOff>16006</xdr:rowOff>
    </xdr:to>
    <xdr:pic>
      <xdr:nvPicPr>
        <xdr:cNvPr id="4" name="Imagen 3">
          <a:extLst>
            <a:ext uri="{FF2B5EF4-FFF2-40B4-BE49-F238E27FC236}">
              <a16:creationId xmlns:a16="http://schemas.microsoft.com/office/drawing/2014/main" id="{8F3CB8EB-0B58-4CF0-88FC-B78A3EB03F49}"/>
            </a:ext>
          </a:extLst>
        </xdr:cNvPr>
        <xdr:cNvPicPr>
          <a:picLocks noChangeAspect="1"/>
        </xdr:cNvPicPr>
      </xdr:nvPicPr>
      <xdr:blipFill rotWithShape="1">
        <a:blip xmlns:r="http://schemas.openxmlformats.org/officeDocument/2006/relationships" r:embed="rId1"/>
        <a:srcRect r="1627"/>
        <a:stretch/>
      </xdr:blipFill>
      <xdr:spPr>
        <a:xfrm>
          <a:off x="0" y="14922499"/>
          <a:ext cx="13344070"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1DD8823E-F4EF-41F4-8404-A26B2095B2FF}"/>
            </a:ext>
          </a:extLst>
        </xdr:cNvPr>
        <xdr:cNvGrpSpPr/>
      </xdr:nvGrpSpPr>
      <xdr:grpSpPr>
        <a:xfrm>
          <a:off x="0" y="0"/>
          <a:ext cx="13622451" cy="2517321"/>
          <a:chOff x="0" y="0"/>
          <a:chExt cx="12845143" cy="2517321"/>
        </a:xfrm>
      </xdr:grpSpPr>
      <xdr:pic>
        <xdr:nvPicPr>
          <xdr:cNvPr id="6" name="Imagen 5">
            <a:extLst>
              <a:ext uri="{FF2B5EF4-FFF2-40B4-BE49-F238E27FC236}">
                <a16:creationId xmlns:a16="http://schemas.microsoft.com/office/drawing/2014/main" id="{D5699563-1D70-9AD4-035D-3C5E8046B7D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CC4CE0D-D743-03D2-0CE8-84DA934ABEF5}"/>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64</xdr:row>
      <xdr:rowOff>18142</xdr:rowOff>
    </xdr:from>
    <xdr:to>
      <xdr:col>13</xdr:col>
      <xdr:colOff>0</xdr:colOff>
      <xdr:row>71</xdr:row>
      <xdr:rowOff>6935</xdr:rowOff>
    </xdr:to>
    <xdr:pic>
      <xdr:nvPicPr>
        <xdr:cNvPr id="4" name="Imagen 3">
          <a:extLst>
            <a:ext uri="{FF2B5EF4-FFF2-40B4-BE49-F238E27FC236}">
              <a16:creationId xmlns:a16="http://schemas.microsoft.com/office/drawing/2014/main" id="{03392278-801A-495C-836B-0F7CFD2BEEA6}"/>
            </a:ext>
          </a:extLst>
        </xdr:cNvPr>
        <xdr:cNvPicPr>
          <a:picLocks noChangeAspect="1"/>
        </xdr:cNvPicPr>
      </xdr:nvPicPr>
      <xdr:blipFill rotWithShape="1">
        <a:blip xmlns:r="http://schemas.openxmlformats.org/officeDocument/2006/relationships" r:embed="rId1"/>
        <a:srcRect r="1627"/>
        <a:stretch/>
      </xdr:blipFill>
      <xdr:spPr>
        <a:xfrm>
          <a:off x="0" y="14913428"/>
          <a:ext cx="13307786" cy="1258793"/>
        </a:xfrm>
        <a:prstGeom prst="rect">
          <a:avLst/>
        </a:prstGeom>
      </xdr:spPr>
    </xdr:pic>
    <xdr:clientData/>
  </xdr:twoCellAnchor>
  <xdr:oneCellAnchor>
    <xdr:from>
      <xdr:col>1</xdr:col>
      <xdr:colOff>453269</xdr:colOff>
      <xdr:row>18</xdr:row>
      <xdr:rowOff>9978</xdr:rowOff>
    </xdr:from>
    <xdr:ext cx="11094065" cy="5232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62934345-4715-4BE7-95A3-416C8D56F17A}"/>
                </a:ext>
              </a:extLst>
            </xdr:cNvPr>
            <xdr:cNvSpPr txBox="1"/>
          </xdr:nvSpPr>
          <xdr:spPr>
            <a:xfrm>
              <a:off x="1530955" y="4712607"/>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𝑝𝑟𝑒𝑔𝑟𝑎𝑑𝑜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𝑝𝑟𝑒𝑔𝑟𝑎𝑑𝑜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𝑔𝑟𝑎𝑑𝑢𝑎𝑑𝑜𝑠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𝑝𝑟𝑒𝑔𝑟𝑎𝑑𝑜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62934345-4715-4BE7-95A3-416C8D56F17A}"/>
                </a:ext>
              </a:extLst>
            </xdr:cNvPr>
            <xdr:cNvSpPr txBox="1"/>
          </xdr:nvSpPr>
          <xdr:spPr>
            <a:xfrm>
              <a:off x="1530955" y="4712607"/>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𝑔𝑟𝑎𝑑𝑢𝑎𝑑𝑎𝑠 𝑒𝑛 𝑝𝑟𝑒𝑔𝑟𝑎𝑑𝑜</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𝑔𝑟𝑎𝑑𝑢𝑎𝑑𝑜𝑠 𝑒𝑛 𝑝𝑟𝑒𝑔𝑟𝑎𝑑𝑜)/(𝑇𝑜𝑡𝑎𝑙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𝑔𝑟𝑎𝑑𝑢𝑎𝑑𝑜𝑠 𝑒𝑛 𝑝𝑟𝑒𝑔𝑟𝑎𝑑𝑜)/(𝑇𝑜𝑡𝑎𝑙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387BD8B5-573F-49B0-8778-1CE3D488AF40}"/>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1F4205A0-1D4F-6DC4-4819-0860865B964D}"/>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27A4504-0BC4-476D-AC77-7F78D72B19BF}"/>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450036</xdr:colOff>
      <xdr:row>18</xdr:row>
      <xdr:rowOff>30714</xdr:rowOff>
    </xdr:from>
    <xdr:ext cx="11094065" cy="4426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F576DDE2-38D9-47A5-8507-48D9A239738E}"/>
                </a:ext>
              </a:extLst>
            </xdr:cNvPr>
            <xdr:cNvSpPr txBox="1"/>
          </xdr:nvSpPr>
          <xdr:spPr>
            <a:xfrm>
              <a:off x="1659711" y="4955139"/>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𝑚𝑎𝑡𝑟𝑖𝑐𝑢𝑙𝑎𝑑𝑎𝑠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ES" sz="800" b="0" i="1">
                                <a:latin typeface="Cambria Math" panose="02040503050406030204" pitchFamily="18" charset="0"/>
                              </a:rPr>
                              <m:t>𝑡𝑟𝑎𝑛𝑠𝑖𝑐𝑖</m:t>
                            </m:r>
                            <m:r>
                              <a:rPr lang="es-ES" sz="800" b="0" i="1">
                                <a:latin typeface="Cambria Math" panose="02040503050406030204" pitchFamily="18" charset="0"/>
                              </a:rPr>
                              <m:t>ó</m:t>
                            </m:r>
                            <m:r>
                              <a:rPr lang="es-ES" sz="800" b="0" i="1">
                                <a:latin typeface="Cambria Math" panose="02040503050406030204" pitchFamily="18" charset="0"/>
                              </a:rPr>
                              <m:t>𝑛</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r>
                          <a:rPr lang="es-ES" sz="800" b="0" i="1">
                            <a:latin typeface="Cambria Math" panose="02040503050406030204" pitchFamily="18" charset="0"/>
                          </a:rPr>
                          <m:t>−</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𝑚𝑎𝑡𝑟𝑖𝑐𝑢𝑙𝑎𝑑𝑜𝑠</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𝑡𝑟𝑎𝑛𝑠𝑖𝑐𝑖</m:t>
                            </m:r>
                            <m:r>
                              <a:rPr lang="es-ES" sz="800" b="0" i="1">
                                <a:latin typeface="Cambria Math" panose="02040503050406030204" pitchFamily="18" charset="0"/>
                              </a:rPr>
                              <m:t>ó</m:t>
                            </m:r>
                            <m:r>
                              <a:rPr lang="es-ES" sz="800" b="0" i="1">
                                <a:latin typeface="Cambria Math" panose="02040503050406030204" pitchFamily="18" charset="0"/>
                              </a:rPr>
                              <m:t>𝑛</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num>
                      <m:den>
                        <m:r>
                          <a:rPr lang="es-CO" sz="800" i="1">
                            <a:latin typeface="Cambria Math" panose="02040503050406030204" pitchFamily="18" charset="0"/>
                          </a:rPr>
                          <m:t> </m:t>
                        </m:r>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𝑚𝑎𝑡𝑟𝑖𝑐𝑢𝑙𝑎𝑑𝑜𝑠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ES" sz="800" b="0" i="1">
                                <a:latin typeface="Cambria Math" panose="02040503050406030204" pitchFamily="18" charset="0"/>
                              </a:rPr>
                              <m:t>𝑡𝑟𝑎𝑛𝑠𝑖𝑐𝑖</m:t>
                            </m:r>
                            <m:r>
                              <a:rPr lang="es-ES" sz="800" b="0" i="1">
                                <a:latin typeface="Cambria Math" panose="02040503050406030204" pitchFamily="18" charset="0"/>
                              </a:rPr>
                              <m:t>ó</m:t>
                            </m:r>
                            <m:r>
                              <a:rPr lang="es-ES" sz="800" b="0" i="1">
                                <a:latin typeface="Cambria Math" panose="02040503050406030204" pitchFamily="18" charset="0"/>
                              </a:rPr>
                              <m:t>𝑛</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5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den>
                    </m:f>
                  </m:oMath>
                </m:oMathPara>
              </a14:m>
              <a:endParaRPr lang="es-CO" sz="800"/>
            </a:p>
          </xdr:txBody>
        </xdr:sp>
      </mc:Choice>
      <mc:Fallback xmlns="">
        <xdr:sp macro="" textlink="">
          <xdr:nvSpPr>
            <xdr:cNvPr id="2" name="CuadroTexto 1">
              <a:extLst>
                <a:ext uri="{FF2B5EF4-FFF2-40B4-BE49-F238E27FC236}">
                  <a16:creationId xmlns:a16="http://schemas.microsoft.com/office/drawing/2014/main" id="{F576DDE2-38D9-47A5-8507-48D9A239738E}"/>
                </a:ext>
              </a:extLst>
            </xdr:cNvPr>
            <xdr:cNvSpPr txBox="1"/>
          </xdr:nvSpPr>
          <xdr:spPr>
            <a:xfrm>
              <a:off x="1659711" y="4955139"/>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𝑚𝑎𝑡𝑟𝑖𝑐𝑢𝑙𝑎𝑑𝑎𝑠 𝑒𝑛 </a:t>
              </a:r>
              <a:r>
                <a:rPr lang="es-ES" sz="800" b="0" i="0">
                  <a:latin typeface="Cambria Math" panose="02040503050406030204" pitchFamily="18" charset="0"/>
                </a:rPr>
                <a:t>𝑡𝑟𝑎𝑛𝑠𝑖𝑐𝑖ó𝑛</a:t>
              </a:r>
              <a:r>
                <a:rPr lang="es-CO" sz="800" b="0" i="0">
                  <a:latin typeface="Cambria Math" panose="02040503050406030204" pitchFamily="18" charset="0"/>
                </a:rPr>
                <a:t>)/(</a:t>
              </a:r>
              <a:r>
                <a:rPr lang="es-CO" sz="800" i="0">
                  <a:latin typeface="Cambria Math" panose="02040503050406030204" pitchFamily="18" charset="0"/>
                </a:rPr>
                <a:t>𝑇𝑜𝑡𝑎𝑙 𝑑𝑒 𝑚𝑢𝑗𝑒𝑟𝑒𝑠 </a:t>
              </a:r>
              <a:r>
                <a:rPr lang="es-ES" sz="800" b="0" i="0">
                  <a:latin typeface="Cambria Math" panose="02040503050406030204" pitchFamily="18" charset="0"/>
                </a:rPr>
                <a:t>𝑑𝑒 5 𝑎ñ𝑜𝑠</a:t>
              </a:r>
              <a:r>
                <a:rPr lang="es-CO" sz="800" b="0" i="0">
                  <a:latin typeface="Cambria Math" panose="02040503050406030204" pitchFamily="18" charset="0"/>
                </a:rPr>
                <a:t>)</a:t>
              </a:r>
              <a:r>
                <a:rPr lang="es-ES" sz="800" b="0" i="0">
                  <a:latin typeface="Cambria Math" panose="02040503050406030204" pitchFamily="18" charset="0"/>
                </a:rPr>
                <a:t>−(𝑁ú𝑚𝑒𝑟𝑜 𝑑𝑒 ℎ𝑜𝑚𝑏𝑟𝑒𝑠 𝑚𝑎𝑡𝑟𝑖𝑐𝑢𝑙𝑎𝑑𝑜𝑠 𝑒𝑛 𝑡𝑟𝑎𝑛𝑠𝑖𝑐𝑖ó𝑛)/(𝑇𝑜𝑡𝑎𝑙 𝑑𝑒 ℎ𝑜𝑚𝑏𝑟𝑒𝑠 𝑑𝑒 5 𝑎ñ𝑜𝑠)</a:t>
              </a:r>
              <a:r>
                <a:rPr lang="es-CO" sz="800" b="0" i="0">
                  <a:latin typeface="Cambria Math" panose="02040503050406030204" pitchFamily="18" charset="0"/>
                </a:rPr>
                <a:t>)/(</a:t>
              </a:r>
              <a:r>
                <a:rPr lang="es-CO" sz="800" i="0">
                  <a:latin typeface="Cambria Math" panose="02040503050406030204" pitchFamily="18" charset="0"/>
                </a:rPr>
                <a:t> (𝑁ú𝑚𝑒𝑟𝑜 𝑑𝑒 ℎ𝑜𝑚𝑏𝑟𝑒𝑠 𝑚𝑎𝑡𝑟𝑖𝑐𝑢𝑙𝑎𝑑𝑜𝑠 𝑒𝑛 </a:t>
              </a:r>
              <a:r>
                <a:rPr lang="es-ES" sz="800" b="0" i="0">
                  <a:latin typeface="Cambria Math" panose="02040503050406030204" pitchFamily="18" charset="0"/>
                </a:rPr>
                <a:t>𝑡𝑟𝑎𝑛𝑠𝑖𝑐𝑖ó𝑛</a:t>
              </a:r>
              <a:r>
                <a:rPr lang="es-CO" sz="800" b="0" i="0">
                  <a:latin typeface="Cambria Math" panose="02040503050406030204" pitchFamily="18" charset="0"/>
                </a:rPr>
                <a:t>)/(</a:t>
              </a:r>
              <a:r>
                <a:rPr lang="es-CO" sz="800" i="0">
                  <a:latin typeface="Cambria Math" panose="02040503050406030204" pitchFamily="18" charset="0"/>
                </a:rPr>
                <a:t>𝑇𝑜𝑡𝑎𝑙 𝑑𝑒 ℎ𝑜𝑚𝑏𝑟𝑒𝑠 </a:t>
              </a:r>
              <a:r>
                <a:rPr lang="es-ES" sz="800" b="0" i="0">
                  <a:latin typeface="Cambria Math" panose="02040503050406030204" pitchFamily="18" charset="0"/>
                </a:rPr>
                <a:t>𝑑𝑒 5 </a:t>
              </a:r>
              <a:r>
                <a:rPr lang="es-CO" sz="800" i="0">
                  <a:latin typeface="Cambria Math" panose="02040503050406030204" pitchFamily="18" charset="0"/>
                </a:rPr>
                <a:t>𝑎ñ𝑜𝑠))</a:t>
              </a:r>
              <a:endParaRPr lang="es-CO" sz="800"/>
            </a:p>
          </xdr:txBody>
        </xdr:sp>
      </mc:Fallback>
    </mc:AlternateContent>
    <xdr:clientData/>
  </xdr:oneCellAnchor>
  <xdr:twoCellAnchor editAs="oneCell">
    <xdr:from>
      <xdr:col>0</xdr:col>
      <xdr:colOff>0</xdr:colOff>
      <xdr:row>64</xdr:row>
      <xdr:rowOff>43544</xdr:rowOff>
    </xdr:from>
    <xdr:to>
      <xdr:col>13</xdr:col>
      <xdr:colOff>32657</xdr:colOff>
      <xdr:row>71</xdr:row>
      <xdr:rowOff>39594</xdr:rowOff>
    </xdr:to>
    <xdr:pic>
      <xdr:nvPicPr>
        <xdr:cNvPr id="4" name="Imagen 3">
          <a:extLst>
            <a:ext uri="{FF2B5EF4-FFF2-40B4-BE49-F238E27FC236}">
              <a16:creationId xmlns:a16="http://schemas.microsoft.com/office/drawing/2014/main" id="{1DA9B5C0-FEE6-496A-984C-D112F6AE4745}"/>
            </a:ext>
          </a:extLst>
        </xdr:cNvPr>
        <xdr:cNvPicPr>
          <a:picLocks noChangeAspect="1"/>
        </xdr:cNvPicPr>
      </xdr:nvPicPr>
      <xdr:blipFill rotWithShape="1">
        <a:blip xmlns:r="http://schemas.openxmlformats.org/officeDocument/2006/relationships" r:embed="rId1"/>
        <a:srcRect r="1627"/>
        <a:stretch/>
      </xdr:blipFill>
      <xdr:spPr>
        <a:xfrm>
          <a:off x="0" y="15321644"/>
          <a:ext cx="13262882" cy="13295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3F59CB2F-76BA-4A37-A7FA-8E6CF2564F77}"/>
            </a:ext>
          </a:extLst>
        </xdr:cNvPr>
        <xdr:cNvGrpSpPr/>
      </xdr:nvGrpSpPr>
      <xdr:grpSpPr>
        <a:xfrm>
          <a:off x="0" y="0"/>
          <a:ext cx="13496774" cy="2517321"/>
          <a:chOff x="0" y="0"/>
          <a:chExt cx="12845143" cy="2517321"/>
        </a:xfrm>
      </xdr:grpSpPr>
      <xdr:pic>
        <xdr:nvPicPr>
          <xdr:cNvPr id="6" name="Imagen 5">
            <a:extLst>
              <a:ext uri="{FF2B5EF4-FFF2-40B4-BE49-F238E27FC236}">
                <a16:creationId xmlns:a16="http://schemas.microsoft.com/office/drawing/2014/main" id="{F88AF421-96EA-D1A3-BC50-B65CA713D2C6}"/>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BB8D2448-6755-83C7-D84D-B8C516173CB3}"/>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64</xdr:row>
      <xdr:rowOff>18142</xdr:rowOff>
    </xdr:from>
    <xdr:to>
      <xdr:col>12</xdr:col>
      <xdr:colOff>789215</xdr:colOff>
      <xdr:row>71</xdr:row>
      <xdr:rowOff>6935</xdr:rowOff>
    </xdr:to>
    <xdr:pic>
      <xdr:nvPicPr>
        <xdr:cNvPr id="3" name="Imagen 2">
          <a:extLst>
            <a:ext uri="{FF2B5EF4-FFF2-40B4-BE49-F238E27FC236}">
              <a16:creationId xmlns:a16="http://schemas.microsoft.com/office/drawing/2014/main" id="{6E543DD3-E202-4CEC-BFBD-2ABF9363A171}"/>
            </a:ext>
          </a:extLst>
        </xdr:cNvPr>
        <xdr:cNvPicPr>
          <a:picLocks noChangeAspect="1"/>
        </xdr:cNvPicPr>
      </xdr:nvPicPr>
      <xdr:blipFill rotWithShape="1">
        <a:blip xmlns:r="http://schemas.openxmlformats.org/officeDocument/2006/relationships" r:embed="rId1"/>
        <a:srcRect r="1627"/>
        <a:stretch/>
      </xdr:blipFill>
      <xdr:spPr>
        <a:xfrm>
          <a:off x="0" y="14913428"/>
          <a:ext cx="13244286" cy="1258793"/>
        </a:xfrm>
        <a:prstGeom prst="rect">
          <a:avLst/>
        </a:prstGeom>
      </xdr:spPr>
    </xdr:pic>
    <xdr:clientData/>
  </xdr:twoCellAnchor>
  <xdr:oneCellAnchor>
    <xdr:from>
      <xdr:col>1</xdr:col>
      <xdr:colOff>540354</xdr:colOff>
      <xdr:row>18</xdr:row>
      <xdr:rowOff>31749</xdr:rowOff>
    </xdr:from>
    <xdr:ext cx="11094065" cy="523285"/>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4B02A63A-2D63-4BB9-BD0C-443AC7E1597A}"/>
                </a:ext>
              </a:extLst>
            </xdr:cNvPr>
            <xdr:cNvSpPr txBox="1"/>
          </xdr:nvSpPr>
          <xdr:spPr>
            <a:xfrm>
              <a:off x="1618040" y="4734378"/>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𝑒𝑠𝑝𝑒𝑐𝑖𝑎𝑙𝑖𝑧𝑎𝑐𝑖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𝑒𝑠𝑝𝑒𝑐𝑖𝑎𝑙𝑖𝑧𝑎𝑐𝑖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𝑔𝑟𝑎𝑑𝑢𝑎𝑑𝑜𝑠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𝑒𝑠𝑝𝑒𝑐𝑖𝑎𝑙𝑖𝑧𝑎𝑐𝑖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4" name="CuadroTexto 3">
              <a:extLst>
                <a:ext uri="{FF2B5EF4-FFF2-40B4-BE49-F238E27FC236}">
                  <a16:creationId xmlns:a16="http://schemas.microsoft.com/office/drawing/2014/main" id="{4B02A63A-2D63-4BB9-BD0C-443AC7E1597A}"/>
                </a:ext>
              </a:extLst>
            </xdr:cNvPr>
            <xdr:cNvSpPr txBox="1"/>
          </xdr:nvSpPr>
          <xdr:spPr>
            <a:xfrm>
              <a:off x="1618040" y="4734378"/>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𝑔𝑟𝑎𝑑𝑢𝑎𝑑𝑎𝑠 𝑒𝑛 𝑒𝑠𝑝𝑒𝑐𝑖𝑎𝑙𝑖𝑧𝑎𝑐𝑖ó𝑛</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𝑔𝑟𝑎𝑑𝑢𝑎𝑑𝑜𝑠 𝑒𝑛 𝑒𝑠𝑝𝑒𝑐𝑖𝑎𝑙𝑖𝑧𝑎𝑐𝑖ó𝑛)/(𝑇𝑜𝑡𝑎𝑙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𝑔𝑟𝑎𝑑𝑢𝑎𝑑𝑜𝑠 𝑒𝑛 𝑒𝑠𝑝𝑒𝑐𝑖𝑎𝑙𝑖𝑧𝑎𝑐𝑖ó𝑛)/(𝑇𝑜𝑡𝑎𝑙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oneCellAnchor>
    <xdr:from>
      <xdr:col>1</xdr:col>
      <xdr:colOff>540354</xdr:colOff>
      <xdr:row>18</xdr:row>
      <xdr:rowOff>31749</xdr:rowOff>
    </xdr:from>
    <xdr:ext cx="11094065" cy="5232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9E40794F-6892-4696-BCBB-1AEA4DC7C8B7}"/>
                </a:ext>
              </a:extLst>
            </xdr:cNvPr>
            <xdr:cNvSpPr txBox="1"/>
          </xdr:nvSpPr>
          <xdr:spPr>
            <a:xfrm>
              <a:off x="1711929" y="4956174"/>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𝑒𝑠𝑝𝑒𝑐𝑖𝑎𝑙𝑖𝑧𝑎𝑐𝑖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𝑔𝑟𝑎𝑑𝑢𝑎𝑑𝑜𝑠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𝑒𝑠𝑝𝑒𝑐𝑖𝑎𝑙𝑖𝑧𝑎𝑐𝑖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𝑔𝑟𝑎𝑑𝑢𝑎𝑑𝑜𝑠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𝑒𝑠𝑝𝑒𝑐𝑖𝑎𝑙𝑖𝑧𝑎𝑐𝑖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9E40794F-6892-4696-BCBB-1AEA4DC7C8B7}"/>
                </a:ext>
              </a:extLst>
            </xdr:cNvPr>
            <xdr:cNvSpPr txBox="1"/>
          </xdr:nvSpPr>
          <xdr:spPr>
            <a:xfrm>
              <a:off x="1711929" y="4956174"/>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a:t>
              </a:r>
              <a:r>
                <a:rPr lang="es-ES" sz="900" b="0" i="0">
                  <a:latin typeface="Cambria Math" panose="02040503050406030204" pitchFamily="18" charset="0"/>
                </a:rPr>
                <a:t> 𝑔𝑟𝑎𝑑𝑢𝑎𝑑𝑎𝑠 𝑒𝑛 𝑒𝑠𝑝𝑒𝑐𝑖𝑎𝑙𝑖𝑧𝑎𝑐𝑖ó𝑛</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𝑔𝑟𝑎𝑑𝑢𝑎𝑑𝑜𝑠 𝑒𝑛 𝑒𝑠𝑝𝑒𝑐𝑖𝑎𝑙𝑖𝑧𝑎𝑐𝑖ó𝑛)/(𝑇𝑜𝑡𝑎𝑙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𝑔𝑟𝑎𝑑𝑢𝑎𝑑𝑜𝑠 𝑒𝑛 𝑒𝑠𝑝𝑒𝑐𝑖𝑎𝑙𝑖𝑧𝑎𝑐𝑖ó𝑛)/(𝑇𝑜𝑡𝑎𝑙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6" name="Grupo 5">
          <a:extLst>
            <a:ext uri="{FF2B5EF4-FFF2-40B4-BE49-F238E27FC236}">
              <a16:creationId xmlns:a16="http://schemas.microsoft.com/office/drawing/2014/main" id="{7C180722-27A2-413C-B2A0-F8DA83BB0EB1}"/>
            </a:ext>
          </a:extLst>
        </xdr:cNvPr>
        <xdr:cNvGrpSpPr/>
      </xdr:nvGrpSpPr>
      <xdr:grpSpPr>
        <a:xfrm>
          <a:off x="0" y="0"/>
          <a:ext cx="13539107" cy="2517321"/>
          <a:chOff x="0" y="0"/>
          <a:chExt cx="12845143" cy="2517321"/>
        </a:xfrm>
      </xdr:grpSpPr>
      <xdr:pic>
        <xdr:nvPicPr>
          <xdr:cNvPr id="7" name="Imagen 6">
            <a:extLst>
              <a:ext uri="{FF2B5EF4-FFF2-40B4-BE49-F238E27FC236}">
                <a16:creationId xmlns:a16="http://schemas.microsoft.com/office/drawing/2014/main" id="{C657C866-C078-D0CA-8A63-304613D65F00}"/>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8" name="CuadroTexto 7">
            <a:extLst>
              <a:ext uri="{FF2B5EF4-FFF2-40B4-BE49-F238E27FC236}">
                <a16:creationId xmlns:a16="http://schemas.microsoft.com/office/drawing/2014/main" id="{199CAE58-D79B-B529-97B4-E553B55B93B4}"/>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1.xml><?xml version="1.0" encoding="utf-8"?>
<xdr:wsDr xmlns:xdr="http://schemas.openxmlformats.org/drawingml/2006/spreadsheetDrawing" xmlns:a="http://schemas.openxmlformats.org/drawingml/2006/main">
  <xdr:oneCellAnchor>
    <xdr:from>
      <xdr:col>1</xdr:col>
      <xdr:colOff>547403</xdr:colOff>
      <xdr:row>18</xdr:row>
      <xdr:rowOff>95941</xdr:rowOff>
    </xdr:from>
    <xdr:ext cx="11094065" cy="286297"/>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F1D91755-B6F4-4D4D-A669-9B3300A95292}"/>
                </a:ext>
              </a:extLst>
            </xdr:cNvPr>
            <xdr:cNvSpPr txBox="1"/>
          </xdr:nvSpPr>
          <xdr:spPr>
            <a:xfrm>
              <a:off x="1777489" y="4798570"/>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F1D91755-B6F4-4D4D-A669-9B3300A95292}"/>
                </a:ext>
              </a:extLst>
            </xdr:cNvPr>
            <xdr:cNvSpPr txBox="1"/>
          </xdr:nvSpPr>
          <xdr:spPr>
            <a:xfrm>
              <a:off x="1777489" y="4798570"/>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ES" sz="900" b="0" i="0">
                  <a:latin typeface="Cambria Math" panose="02040503050406030204" pitchFamily="18" charset="0"/>
                </a:rPr>
                <a:t>𝑃𝑟𝑜𝑚𝑒𝑑𝑖𝑜 𝑑𝑒𝑙 𝑝𝑢𝑛𝑡𝑎𝑗𝑒 𝑑𝑒 𝑚𝑢𝑗𝑒𝑟𝑒𝑠−𝑃𝑟𝑜𝑚𝑒𝑑𝑖𝑜 𝑑𝑒𝑙 𝑝𝑢𝑛𝑡𝑎𝑗𝑒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latin typeface="Cambria Math" panose="02040503050406030204" pitchFamily="18" charset="0"/>
                </a:rPr>
                <a:t>𝑃𝑟𝑜𝑚𝑒𝑑𝑖𝑜 𝑑𝑒𝑙 𝑝𝑢𝑛𝑡𝑎𝑗𝑒 𝑑𝑒 ℎ𝑜𝑚𝑏𝑟𝑒𝑠</a:t>
              </a:r>
              <a:r>
                <a:rPr lang="es-CO" sz="900" b="0" i="0">
                  <a:latin typeface="Cambria Math" panose="02040503050406030204" pitchFamily="18" charset="0"/>
                </a:rPr>
                <a:t>)</a:t>
              </a:r>
              <a:endParaRPr lang="es-CO" sz="900"/>
            </a:p>
          </xdr:txBody>
        </xdr:sp>
      </mc:Fallback>
    </mc:AlternateContent>
    <xdr:clientData/>
  </xdr:oneCellAnchor>
  <xdr:twoCellAnchor editAs="oneCell">
    <xdr:from>
      <xdr:col>0</xdr:col>
      <xdr:colOff>0</xdr:colOff>
      <xdr:row>64</xdr:row>
      <xdr:rowOff>45355</xdr:rowOff>
    </xdr:from>
    <xdr:to>
      <xdr:col>13</xdr:col>
      <xdr:colOff>9072</xdr:colOff>
      <xdr:row>71</xdr:row>
      <xdr:rowOff>34148</xdr:rowOff>
    </xdr:to>
    <xdr:pic>
      <xdr:nvPicPr>
        <xdr:cNvPr id="4" name="Imagen 3">
          <a:extLst>
            <a:ext uri="{FF2B5EF4-FFF2-40B4-BE49-F238E27FC236}">
              <a16:creationId xmlns:a16="http://schemas.microsoft.com/office/drawing/2014/main" id="{88CA8369-46E9-4BC5-903B-112E536D6BEE}"/>
            </a:ext>
          </a:extLst>
        </xdr:cNvPr>
        <xdr:cNvPicPr>
          <a:picLocks noChangeAspect="1"/>
        </xdr:cNvPicPr>
      </xdr:nvPicPr>
      <xdr:blipFill rotWithShape="1">
        <a:blip xmlns:r="http://schemas.openxmlformats.org/officeDocument/2006/relationships" r:embed="rId1"/>
        <a:srcRect r="1627"/>
        <a:stretch/>
      </xdr:blipFill>
      <xdr:spPr>
        <a:xfrm>
          <a:off x="0" y="14940641"/>
          <a:ext cx="13325929" cy="1258793"/>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14F4BC20-A4E2-4B1F-865A-AF8250009551}"/>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922FC7A6-7036-E78E-B444-2068DC535147}"/>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0311D6E0-DC95-720D-CDAA-349A6C9FF95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27213</xdr:colOff>
      <xdr:row>64</xdr:row>
      <xdr:rowOff>18143</xdr:rowOff>
    </xdr:from>
    <xdr:to>
      <xdr:col>12</xdr:col>
      <xdr:colOff>798285</xdr:colOff>
      <xdr:row>71</xdr:row>
      <xdr:rowOff>6936</xdr:rowOff>
    </xdr:to>
    <xdr:pic>
      <xdr:nvPicPr>
        <xdr:cNvPr id="4" name="Imagen 3">
          <a:extLst>
            <a:ext uri="{FF2B5EF4-FFF2-40B4-BE49-F238E27FC236}">
              <a16:creationId xmlns:a16="http://schemas.microsoft.com/office/drawing/2014/main" id="{A66ECFE2-79E1-4CF5-8D97-6C70E0FE0BAB}"/>
            </a:ext>
          </a:extLst>
        </xdr:cNvPr>
        <xdr:cNvPicPr>
          <a:picLocks noChangeAspect="1"/>
        </xdr:cNvPicPr>
      </xdr:nvPicPr>
      <xdr:blipFill rotWithShape="1">
        <a:blip xmlns:r="http://schemas.openxmlformats.org/officeDocument/2006/relationships" r:embed="rId1"/>
        <a:srcRect r="1627"/>
        <a:stretch/>
      </xdr:blipFill>
      <xdr:spPr>
        <a:xfrm>
          <a:off x="27213" y="14913429"/>
          <a:ext cx="13226143" cy="1258793"/>
        </a:xfrm>
        <a:prstGeom prst="rect">
          <a:avLst/>
        </a:prstGeom>
      </xdr:spPr>
    </xdr:pic>
    <xdr:clientData/>
  </xdr:twoCellAnchor>
  <xdr:oneCellAnchor>
    <xdr:from>
      <xdr:col>1</xdr:col>
      <xdr:colOff>411540</xdr:colOff>
      <xdr:row>18</xdr:row>
      <xdr:rowOff>94040</xdr:rowOff>
    </xdr:from>
    <xdr:ext cx="11094065" cy="286297"/>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148A676-FDEB-4038-A511-AEA4235C724D}"/>
                </a:ext>
              </a:extLst>
            </xdr:cNvPr>
            <xdr:cNvSpPr txBox="1"/>
          </xdr:nvSpPr>
          <xdr:spPr>
            <a:xfrm>
              <a:off x="1587197" y="4796669"/>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𝑚𝑢𝑗𝑒𝑟𝑒𝑠</m:t>
                        </m:r>
                        <m:r>
                          <a:rPr lang="es-ES" sz="900" b="0" i="1">
                            <a:latin typeface="Cambria Math" panose="02040503050406030204" pitchFamily="18" charset="0"/>
                          </a:rPr>
                          <m:t>−</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num>
                      <m:den>
                        <m:r>
                          <a:rPr lang="es-CO" sz="900" i="1">
                            <a:latin typeface="Cambria Math" panose="02040503050406030204" pitchFamily="18" charset="0"/>
                          </a:rPr>
                          <m:t> </m:t>
                        </m:r>
                        <m:r>
                          <a:rPr lang="es-ES" sz="900" b="0" i="1">
                            <a:latin typeface="Cambria Math" panose="02040503050406030204" pitchFamily="18" charset="0"/>
                          </a:rPr>
                          <m:t>𝑃𝑟𝑜𝑚𝑒𝑑𝑖𝑜</m:t>
                        </m:r>
                        <m:r>
                          <a:rPr lang="es-ES" sz="900" b="0" i="1">
                            <a:latin typeface="Cambria Math" panose="02040503050406030204" pitchFamily="18" charset="0"/>
                          </a:rPr>
                          <m:t> </m:t>
                        </m:r>
                        <m:r>
                          <a:rPr lang="es-ES" sz="900" b="0" i="1">
                            <a:latin typeface="Cambria Math" panose="02040503050406030204" pitchFamily="18" charset="0"/>
                          </a:rPr>
                          <m:t>𝑑𝑒𝑙</m:t>
                        </m:r>
                        <m:r>
                          <a:rPr lang="es-ES" sz="900" b="0" i="1">
                            <a:latin typeface="Cambria Math" panose="02040503050406030204" pitchFamily="18" charset="0"/>
                          </a:rPr>
                          <m:t> </m:t>
                        </m:r>
                        <m:r>
                          <a:rPr lang="es-ES" sz="900" b="0" i="1">
                            <a:latin typeface="Cambria Math" panose="02040503050406030204" pitchFamily="18" charset="0"/>
                          </a:rPr>
                          <m:t>𝑝𝑢𝑛𝑡𝑎𝑗𝑒</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7148A676-FDEB-4038-A511-AEA4235C724D}"/>
                </a:ext>
              </a:extLst>
            </xdr:cNvPr>
            <xdr:cNvSpPr txBox="1"/>
          </xdr:nvSpPr>
          <xdr:spPr>
            <a:xfrm>
              <a:off x="1587197" y="4796669"/>
              <a:ext cx="11094065" cy="2862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ES" sz="900" b="0" i="0">
                  <a:latin typeface="Cambria Math" panose="02040503050406030204" pitchFamily="18" charset="0"/>
                </a:rPr>
                <a:t>𝑃𝑟𝑜𝑚𝑒𝑑𝑖𝑜 𝑑𝑒𝑙 𝑝𝑢𝑛𝑡𝑎𝑗𝑒 𝑑𝑒 𝑚𝑢𝑗𝑒𝑟𝑒𝑠−𝑃𝑟𝑜𝑚𝑒𝑑𝑖𝑜 𝑑𝑒𝑙 𝑝𝑢𝑛𝑡𝑎𝑗𝑒 𝑑𝑒 ℎ𝑜𝑚𝑏𝑟𝑒𝑠</a:t>
              </a:r>
              <a:r>
                <a:rPr lang="es-CO" sz="900" b="0" i="0">
                  <a:latin typeface="Cambria Math" panose="02040503050406030204" pitchFamily="18" charset="0"/>
                </a:rPr>
                <a:t>)/(</a:t>
              </a:r>
              <a:r>
                <a:rPr lang="es-CO" sz="900" i="0">
                  <a:latin typeface="Cambria Math" panose="02040503050406030204" pitchFamily="18" charset="0"/>
                </a:rPr>
                <a:t> </a:t>
              </a:r>
              <a:r>
                <a:rPr lang="es-ES" sz="900" b="0" i="0">
                  <a:latin typeface="Cambria Math" panose="02040503050406030204" pitchFamily="18" charset="0"/>
                </a:rPr>
                <a:t>𝑃𝑟𝑜𝑚𝑒𝑑𝑖𝑜 𝑑𝑒𝑙 𝑝𝑢𝑛𝑡𝑎𝑗𝑒 𝑑𝑒 ℎ𝑜𝑚𝑏𝑟𝑒𝑠</a:t>
              </a:r>
              <a:r>
                <a:rPr lang="es-CO" sz="900" b="0" i="0">
                  <a:latin typeface="Cambria Math" panose="02040503050406030204" pitchFamily="18" charset="0"/>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6683389D-C68B-4E9D-881D-9F2D9B2D323B}"/>
            </a:ext>
          </a:extLst>
        </xdr:cNvPr>
        <xdr:cNvGrpSpPr/>
      </xdr:nvGrpSpPr>
      <xdr:grpSpPr>
        <a:xfrm>
          <a:off x="0" y="0"/>
          <a:ext cx="13539107" cy="2517321"/>
          <a:chOff x="0" y="0"/>
          <a:chExt cx="12845143" cy="2517321"/>
        </a:xfrm>
      </xdr:grpSpPr>
      <xdr:pic>
        <xdr:nvPicPr>
          <xdr:cNvPr id="6" name="Imagen 5">
            <a:extLst>
              <a:ext uri="{FF2B5EF4-FFF2-40B4-BE49-F238E27FC236}">
                <a16:creationId xmlns:a16="http://schemas.microsoft.com/office/drawing/2014/main" id="{65CBF5BC-2C3D-44E8-C97D-5C3342302D7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92EEE77-3E0E-CCD5-0BC9-AC45CDDFD558}"/>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450036</xdr:colOff>
      <xdr:row>18</xdr:row>
      <xdr:rowOff>30714</xdr:rowOff>
    </xdr:from>
    <xdr:ext cx="11094065" cy="442685"/>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E68C6BB4-AA4E-4809-A44E-ABA66138C089}"/>
                </a:ext>
              </a:extLst>
            </xdr:cNvPr>
            <xdr:cNvSpPr txBox="1"/>
          </xdr:nvSpPr>
          <xdr:spPr>
            <a:xfrm>
              <a:off x="1658350" y="4733343"/>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800" i="1">
                            <a:latin typeface="Cambria Math" panose="02040503050406030204" pitchFamily="18" charset="0"/>
                          </a:rPr>
                        </m:ctrlPr>
                      </m:fPr>
                      <m:num>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𝑚𝑎𝑡𝑟𝑖𝑐𝑢𝑙𝑎𝑑𝑎𝑠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𝑝𝑟𝑖𝑚𝑎𝑟𝑖𝑎</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𝑚𝑢𝑗𝑒𝑟𝑒𝑠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6 − 10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r>
                          <a:rPr lang="es-ES" sz="800" b="0" i="1">
                            <a:latin typeface="Cambria Math" panose="02040503050406030204" pitchFamily="18" charset="0"/>
                          </a:rPr>
                          <m:t>−</m:t>
                        </m:r>
                        <m:f>
                          <m:fPr>
                            <m:ctrlPr>
                              <a:rPr lang="es-ES" sz="800" b="0" i="1">
                                <a:latin typeface="Cambria Math" panose="02040503050406030204" pitchFamily="18" charset="0"/>
                              </a:rPr>
                            </m:ctrlPr>
                          </m:fPr>
                          <m:num>
                            <m:r>
                              <a:rPr lang="es-ES" sz="800" b="0" i="1">
                                <a:latin typeface="Cambria Math" panose="02040503050406030204" pitchFamily="18" charset="0"/>
                              </a:rPr>
                              <m:t>𝑁</m:t>
                            </m:r>
                            <m:r>
                              <a:rPr lang="es-ES" sz="800" b="0" i="1">
                                <a:latin typeface="Cambria Math" panose="02040503050406030204" pitchFamily="18" charset="0"/>
                              </a:rPr>
                              <m:t>ú</m:t>
                            </m:r>
                            <m:r>
                              <a:rPr lang="es-ES" sz="800" b="0" i="1">
                                <a:latin typeface="Cambria Math" panose="02040503050406030204" pitchFamily="18" charset="0"/>
                              </a:rPr>
                              <m:t>𝑚𝑒𝑟𝑜</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𝑚𝑎𝑡𝑟𝑖𝑐𝑢𝑙𝑎𝑑𝑜𝑠</m:t>
                            </m:r>
                            <m:r>
                              <a:rPr lang="es-ES" sz="800" b="0" i="1">
                                <a:latin typeface="Cambria Math" panose="02040503050406030204" pitchFamily="18" charset="0"/>
                              </a:rPr>
                              <m:t> </m:t>
                            </m:r>
                            <m:r>
                              <a:rPr lang="es-ES" sz="800" b="0" i="1">
                                <a:latin typeface="Cambria Math" panose="02040503050406030204" pitchFamily="18" charset="0"/>
                              </a:rPr>
                              <m:t>𝑒𝑛</m:t>
                            </m:r>
                            <m:r>
                              <a:rPr lang="es-ES" sz="800" b="0" i="1">
                                <a:latin typeface="Cambria Math" panose="02040503050406030204" pitchFamily="18" charset="0"/>
                              </a:rPr>
                              <m:t> </m:t>
                            </m:r>
                            <m:r>
                              <a:rPr lang="es-ES" sz="800" b="0" i="1">
                                <a:latin typeface="Cambria Math" panose="02040503050406030204" pitchFamily="18" charset="0"/>
                              </a:rPr>
                              <m:t>𝑝𝑟𝑖𝑚𝑎𝑟𝑖𝑎</m:t>
                            </m:r>
                          </m:num>
                          <m:den>
                            <m:r>
                              <a:rPr lang="es-ES" sz="800" b="0" i="1">
                                <a:latin typeface="Cambria Math" panose="02040503050406030204" pitchFamily="18" charset="0"/>
                              </a:rPr>
                              <m:t>𝑇𝑜𝑡𝑎𝑙</m:t>
                            </m:r>
                            <m:r>
                              <a:rPr lang="es-ES" sz="800" b="0" i="1">
                                <a:latin typeface="Cambria Math" panose="02040503050406030204" pitchFamily="18" charset="0"/>
                              </a:rPr>
                              <m:t> </m:t>
                            </m:r>
                            <m:r>
                              <a:rPr lang="es-ES" sz="800" b="0" i="1">
                                <a:latin typeface="Cambria Math" panose="02040503050406030204" pitchFamily="18" charset="0"/>
                              </a:rPr>
                              <m:t>𝑑𝑒</m:t>
                            </m:r>
                            <m:r>
                              <a:rPr lang="es-ES" sz="800" b="0" i="1">
                                <a:latin typeface="Cambria Math" panose="02040503050406030204" pitchFamily="18" charset="0"/>
                              </a:rPr>
                              <m:t> </m:t>
                            </m:r>
                            <m:r>
                              <a:rPr lang="es-ES" sz="800" b="0" i="1">
                                <a:latin typeface="Cambria Math" panose="02040503050406030204" pitchFamily="18" charset="0"/>
                              </a:rPr>
                              <m:t>h𝑜𝑚𝑏𝑟𝑒𝑠</m:t>
                            </m:r>
                            <m:r>
                              <a:rPr lang="es-ES" sz="800" b="0" i="1">
                                <a:latin typeface="Cambria Math" panose="02040503050406030204" pitchFamily="18" charset="0"/>
                              </a:rPr>
                              <m:t> </m:t>
                            </m:r>
                            <m:r>
                              <a:rPr lang="es-ES" sz="800" b="0" i="1">
                                <a:latin typeface="Cambria Math" panose="02040503050406030204" pitchFamily="18" charset="0"/>
                              </a:rPr>
                              <m:t>𝑒𝑛𝑡𝑟𝑒</m:t>
                            </m:r>
                            <m:r>
                              <a:rPr lang="es-ES" sz="800" b="0" i="1">
                                <a:latin typeface="Cambria Math" panose="02040503050406030204" pitchFamily="18" charset="0"/>
                              </a:rPr>
                              <m:t> </m:t>
                            </m:r>
                            <m:r>
                              <a:rPr lang="es-ES" sz="800" b="0" i="1">
                                <a:latin typeface="Cambria Math" panose="02040503050406030204" pitchFamily="18" charset="0"/>
                              </a:rPr>
                              <m:t>𝑙𝑜𝑠</m:t>
                            </m:r>
                            <m:r>
                              <a:rPr lang="es-ES" sz="800" b="0" i="1">
                                <a:latin typeface="Cambria Math" panose="02040503050406030204" pitchFamily="18" charset="0"/>
                              </a:rPr>
                              <m:t> 6 − 10 </m:t>
                            </m:r>
                            <m:r>
                              <a:rPr lang="es-ES" sz="800" b="0" i="1">
                                <a:latin typeface="Cambria Math" panose="02040503050406030204" pitchFamily="18" charset="0"/>
                              </a:rPr>
                              <m:t>𝑎</m:t>
                            </m:r>
                            <m:r>
                              <a:rPr lang="es-ES" sz="800" b="0" i="1">
                                <a:latin typeface="Cambria Math" panose="02040503050406030204" pitchFamily="18" charset="0"/>
                              </a:rPr>
                              <m:t>ñ</m:t>
                            </m:r>
                            <m:r>
                              <a:rPr lang="es-ES" sz="800" b="0" i="1">
                                <a:latin typeface="Cambria Math" panose="02040503050406030204" pitchFamily="18" charset="0"/>
                              </a:rPr>
                              <m:t>𝑜𝑠</m:t>
                            </m:r>
                          </m:den>
                        </m:f>
                      </m:num>
                      <m:den>
                        <m:r>
                          <a:rPr lang="es-CO" sz="800" i="1">
                            <a:latin typeface="Cambria Math" panose="02040503050406030204" pitchFamily="18" charset="0"/>
                          </a:rPr>
                          <m:t> </m:t>
                        </m:r>
                        <m:f>
                          <m:fPr>
                            <m:ctrlPr>
                              <a:rPr lang="es-CO" sz="800" i="1">
                                <a:latin typeface="Cambria Math" panose="02040503050406030204" pitchFamily="18" charset="0"/>
                              </a:rPr>
                            </m:ctrlPr>
                          </m:fPr>
                          <m:num>
                            <m:r>
                              <a:rPr lang="es-CO" sz="800" i="1">
                                <a:latin typeface="Cambria Math" panose="02040503050406030204" pitchFamily="18" charset="0"/>
                              </a:rPr>
                              <m:t>𝑁</m:t>
                            </m:r>
                            <m:r>
                              <a:rPr lang="es-CO" sz="800" i="1">
                                <a:latin typeface="Cambria Math" panose="02040503050406030204" pitchFamily="18" charset="0"/>
                              </a:rPr>
                              <m:t>ú</m:t>
                            </m:r>
                            <m:r>
                              <a:rPr lang="es-CO" sz="800" i="1">
                                <a:latin typeface="Cambria Math" panose="02040503050406030204" pitchFamily="18" charset="0"/>
                              </a:rPr>
                              <m:t>𝑚𝑒𝑟𝑜</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𝑚𝑎𝑡𝑟𝑖𝑐𝑢𝑙𝑎𝑑𝑜𝑠</m:t>
                            </m:r>
                            <m:r>
                              <a:rPr lang="es-CO" sz="800" i="1">
                                <a:latin typeface="Cambria Math" panose="02040503050406030204" pitchFamily="18" charset="0"/>
                              </a:rPr>
                              <m:t> </m:t>
                            </m:r>
                            <m:r>
                              <a:rPr lang="es-CO" sz="800" i="1">
                                <a:latin typeface="Cambria Math" panose="02040503050406030204" pitchFamily="18" charset="0"/>
                              </a:rPr>
                              <m:t>𝑒𝑛</m:t>
                            </m:r>
                            <m:r>
                              <a:rPr lang="es-CO" sz="800" i="1">
                                <a:latin typeface="Cambria Math" panose="02040503050406030204" pitchFamily="18" charset="0"/>
                              </a:rPr>
                              <m:t> </m:t>
                            </m:r>
                            <m:r>
                              <a:rPr lang="es-CO" sz="800" i="1">
                                <a:latin typeface="Cambria Math" panose="02040503050406030204" pitchFamily="18" charset="0"/>
                              </a:rPr>
                              <m:t>𝑝𝑟𝑖𝑚𝑎𝑟𝑖𝑎</m:t>
                            </m:r>
                          </m:num>
                          <m:den>
                            <m:r>
                              <a:rPr lang="es-CO" sz="800" i="1">
                                <a:latin typeface="Cambria Math" panose="02040503050406030204" pitchFamily="18" charset="0"/>
                              </a:rPr>
                              <m:t>𝑇𝑜𝑡𝑎𝑙</m:t>
                            </m:r>
                            <m:r>
                              <a:rPr lang="es-CO" sz="800" i="1">
                                <a:latin typeface="Cambria Math" panose="02040503050406030204" pitchFamily="18" charset="0"/>
                              </a:rPr>
                              <m:t> </m:t>
                            </m:r>
                            <m:r>
                              <a:rPr lang="es-CO" sz="800" i="1">
                                <a:latin typeface="Cambria Math" panose="02040503050406030204" pitchFamily="18" charset="0"/>
                              </a:rPr>
                              <m:t>𝑑𝑒</m:t>
                            </m:r>
                            <m:r>
                              <a:rPr lang="es-CO" sz="800" i="1">
                                <a:latin typeface="Cambria Math" panose="02040503050406030204" pitchFamily="18" charset="0"/>
                              </a:rPr>
                              <m:t> </m:t>
                            </m:r>
                            <m:r>
                              <a:rPr lang="es-CO" sz="800" i="1">
                                <a:latin typeface="Cambria Math" panose="02040503050406030204" pitchFamily="18" charset="0"/>
                              </a:rPr>
                              <m:t>h𝑜𝑚𝑏𝑟𝑒𝑠</m:t>
                            </m:r>
                            <m:r>
                              <a:rPr lang="es-CO" sz="800" i="1">
                                <a:latin typeface="Cambria Math" panose="02040503050406030204" pitchFamily="18" charset="0"/>
                              </a:rPr>
                              <m:t> </m:t>
                            </m:r>
                            <m:r>
                              <a:rPr lang="es-CO" sz="800" i="1">
                                <a:latin typeface="Cambria Math" panose="02040503050406030204" pitchFamily="18" charset="0"/>
                              </a:rPr>
                              <m:t>𝑒𝑛𝑡𝑟𝑒</m:t>
                            </m:r>
                            <m:r>
                              <a:rPr lang="es-CO" sz="800" i="1">
                                <a:latin typeface="Cambria Math" panose="02040503050406030204" pitchFamily="18" charset="0"/>
                              </a:rPr>
                              <m:t> </m:t>
                            </m:r>
                            <m:r>
                              <a:rPr lang="es-CO" sz="800" i="1">
                                <a:latin typeface="Cambria Math" panose="02040503050406030204" pitchFamily="18" charset="0"/>
                              </a:rPr>
                              <m:t>𝑙𝑜𝑠</m:t>
                            </m:r>
                            <m:r>
                              <a:rPr lang="es-CO" sz="800" i="1">
                                <a:latin typeface="Cambria Math" panose="02040503050406030204" pitchFamily="18" charset="0"/>
                              </a:rPr>
                              <m:t> 6 − 10 </m:t>
                            </m:r>
                            <m:r>
                              <a:rPr lang="es-CO" sz="800" i="1">
                                <a:latin typeface="Cambria Math" panose="02040503050406030204" pitchFamily="18" charset="0"/>
                              </a:rPr>
                              <m:t>𝑎</m:t>
                            </m:r>
                            <m:r>
                              <a:rPr lang="es-CO" sz="800" i="1">
                                <a:latin typeface="Cambria Math" panose="02040503050406030204" pitchFamily="18" charset="0"/>
                              </a:rPr>
                              <m:t>ñ</m:t>
                            </m:r>
                            <m:r>
                              <a:rPr lang="es-CO" sz="800" i="1">
                                <a:latin typeface="Cambria Math" panose="02040503050406030204" pitchFamily="18" charset="0"/>
                              </a:rPr>
                              <m:t>𝑜𝑠</m:t>
                            </m:r>
                          </m:den>
                        </m:f>
                      </m:den>
                    </m:f>
                  </m:oMath>
                </m:oMathPara>
              </a14:m>
              <a:endParaRPr lang="es-CO" sz="800"/>
            </a:p>
          </xdr:txBody>
        </xdr:sp>
      </mc:Choice>
      <mc:Fallback xmlns="">
        <xdr:sp macro="" textlink="">
          <xdr:nvSpPr>
            <xdr:cNvPr id="5" name="CuadroTexto 4">
              <a:extLst>
                <a:ext uri="{FF2B5EF4-FFF2-40B4-BE49-F238E27FC236}">
                  <a16:creationId xmlns:a16="http://schemas.microsoft.com/office/drawing/2014/main" id="{E68C6BB4-AA4E-4809-A44E-ABA66138C089}"/>
                </a:ext>
              </a:extLst>
            </xdr:cNvPr>
            <xdr:cNvSpPr txBox="1"/>
          </xdr:nvSpPr>
          <xdr:spPr>
            <a:xfrm>
              <a:off x="1658350" y="4733343"/>
              <a:ext cx="11094065" cy="4426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800" i="0">
                  <a:latin typeface="Cambria Math" panose="02040503050406030204" pitchFamily="18" charset="0"/>
                </a:rPr>
                <a:t>((𝑁ú𝑚𝑒𝑟𝑜 𝑑𝑒 𝑚𝑢𝑗𝑒𝑟𝑒𝑠 𝑚𝑎𝑡𝑟𝑖𝑐𝑢𝑙𝑎𝑑𝑎𝑠 𝑒𝑛 𝑝𝑟𝑖𝑚𝑎𝑟𝑖𝑎)/(𝑇𝑜𝑡𝑎𝑙 𝑑𝑒 𝑚𝑢𝑗𝑒𝑟𝑒𝑠 𝑒𝑛𝑡𝑟𝑒 𝑙𝑜𝑠 6 − 10 𝑎ñ𝑜𝑠)</a:t>
              </a:r>
              <a:r>
                <a:rPr lang="es-ES" sz="800" b="0" i="0">
                  <a:latin typeface="Cambria Math" panose="02040503050406030204" pitchFamily="18" charset="0"/>
                </a:rPr>
                <a:t>−(𝑁ú𝑚𝑒𝑟𝑜 𝑑𝑒 ℎ𝑜𝑚𝑏𝑟𝑒𝑠 𝑚𝑎𝑡𝑟𝑖𝑐𝑢𝑙𝑎𝑑𝑜𝑠 𝑒𝑛 𝑝𝑟𝑖𝑚𝑎𝑟𝑖𝑎)/(𝑇𝑜𝑡𝑎𝑙 𝑑𝑒 ℎ𝑜𝑚𝑏𝑟𝑒𝑠 𝑒𝑛𝑡𝑟𝑒 𝑙𝑜𝑠 6 − 10 𝑎ñ𝑜𝑠)</a:t>
              </a:r>
              <a:r>
                <a:rPr lang="es-CO" sz="800" b="0" i="0">
                  <a:latin typeface="Cambria Math" panose="02040503050406030204" pitchFamily="18" charset="0"/>
                </a:rPr>
                <a:t>)/(</a:t>
              </a:r>
              <a:r>
                <a:rPr lang="es-CO" sz="800" i="0">
                  <a:latin typeface="Cambria Math" panose="02040503050406030204" pitchFamily="18" charset="0"/>
                </a:rPr>
                <a:t> (𝑁ú𝑚𝑒𝑟𝑜 𝑑𝑒 ℎ𝑜𝑚𝑏𝑟𝑒𝑠 𝑚𝑎𝑡𝑟𝑖𝑐𝑢𝑙𝑎𝑑𝑜𝑠 𝑒𝑛 𝑝𝑟𝑖𝑚𝑎𝑟𝑖𝑎)/(𝑇𝑜𝑡𝑎𝑙 𝑑𝑒 ℎ𝑜𝑚𝑏𝑟𝑒𝑠 𝑒𝑛𝑡𝑟𝑒 𝑙𝑜𝑠 6 − 10 𝑎ñ𝑜𝑠))</a:t>
              </a:r>
              <a:endParaRPr lang="es-CO" sz="800"/>
            </a:p>
          </xdr:txBody>
        </xdr:sp>
      </mc:Fallback>
    </mc:AlternateContent>
    <xdr:clientData/>
  </xdr:oneCellAnchor>
  <xdr:twoCellAnchor editAs="oneCell">
    <xdr:from>
      <xdr:col>0</xdr:col>
      <xdr:colOff>0</xdr:colOff>
      <xdr:row>64</xdr:row>
      <xdr:rowOff>43544</xdr:rowOff>
    </xdr:from>
    <xdr:to>
      <xdr:col>13</xdr:col>
      <xdr:colOff>32657</xdr:colOff>
      <xdr:row>71</xdr:row>
      <xdr:rowOff>39594</xdr:rowOff>
    </xdr:to>
    <xdr:pic>
      <xdr:nvPicPr>
        <xdr:cNvPr id="6" name="Imagen 5">
          <a:extLst>
            <a:ext uri="{FF2B5EF4-FFF2-40B4-BE49-F238E27FC236}">
              <a16:creationId xmlns:a16="http://schemas.microsoft.com/office/drawing/2014/main" id="{E96C0BEE-37C0-4829-8FED-17419632EB65}"/>
            </a:ext>
          </a:extLst>
        </xdr:cNvPr>
        <xdr:cNvPicPr>
          <a:picLocks noChangeAspect="1"/>
        </xdr:cNvPicPr>
      </xdr:nvPicPr>
      <xdr:blipFill rotWithShape="1">
        <a:blip xmlns:r="http://schemas.openxmlformats.org/officeDocument/2006/relationships" r:embed="rId1"/>
        <a:srcRect r="1627"/>
        <a:stretch/>
      </xdr:blipFill>
      <xdr:spPr>
        <a:xfrm>
          <a:off x="0" y="13530944"/>
          <a:ext cx="133023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E3DC84E5-44DA-416B-B64D-18115F13D86E}"/>
            </a:ext>
          </a:extLst>
        </xdr:cNvPr>
        <xdr:cNvGrpSpPr/>
      </xdr:nvGrpSpPr>
      <xdr:grpSpPr>
        <a:xfrm>
          <a:off x="0" y="0"/>
          <a:ext cx="13496774" cy="2517321"/>
          <a:chOff x="0" y="0"/>
          <a:chExt cx="12845143" cy="2517321"/>
        </a:xfrm>
      </xdr:grpSpPr>
      <xdr:pic>
        <xdr:nvPicPr>
          <xdr:cNvPr id="3" name="Imagen 2">
            <a:extLst>
              <a:ext uri="{FF2B5EF4-FFF2-40B4-BE49-F238E27FC236}">
                <a16:creationId xmlns:a16="http://schemas.microsoft.com/office/drawing/2014/main" id="{2CEA9178-A26A-B2E6-D961-B41C61E9DD9A}"/>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65E7DE6F-845B-606F-BF1A-9EA982855ADD}"/>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535004</xdr:colOff>
      <xdr:row>18</xdr:row>
      <xdr:rowOff>33046</xdr:rowOff>
    </xdr:from>
    <xdr:ext cx="11094065" cy="50411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2E7A5872-1CF9-450D-956A-1C2A5207CF6F}"/>
                </a:ext>
              </a:extLst>
            </xdr:cNvPr>
            <xdr:cNvSpPr txBox="1"/>
          </xdr:nvSpPr>
          <xdr:spPr>
            <a:xfrm>
              <a:off x="1743318" y="473567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ES" sz="900" b="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𝑚𝑎𝑡𝑟𝑖𝑐𝑢𝑙𝑎𝑑𝑜𝑠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𝑠𝑒𝑐𝑢𝑛𝑑𝑎𝑟𝑖𝑎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11 − 14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𝑠𝑒𝑐𝑢𝑛𝑑𝑎𝑟𝑖𝑎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11 − 14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𝑠𝑒𝑐𝑢𝑛𝑑𝑎𝑟𝑖𝑎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11 − 14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2E7A5872-1CF9-450D-956A-1C2A5207CF6F}"/>
                </a:ext>
              </a:extLst>
            </xdr:cNvPr>
            <xdr:cNvSpPr txBox="1"/>
          </xdr:nvSpPr>
          <xdr:spPr>
            <a:xfrm>
              <a:off x="1743318" y="4735675"/>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a:t>
              </a:r>
              <a:r>
                <a:rPr lang="es-ES" sz="900" b="0" i="0">
                  <a:latin typeface="Cambria Math" panose="02040503050406030204" pitchFamily="18" charset="0"/>
                </a:rPr>
                <a:t>𝑚𝑢𝑗𝑒𝑟𝑒𝑠</a:t>
              </a:r>
              <a:r>
                <a:rPr lang="es-CO" sz="900" i="0">
                  <a:latin typeface="Cambria Math" panose="02040503050406030204" pitchFamily="18" charset="0"/>
                </a:rPr>
                <a:t> 𝑚𝑎𝑡𝑟𝑖𝑐𝑢𝑙𝑎𝑑𝑜𝑠 𝑒𝑛 𝑠𝑒𝑐𝑢𝑛𝑑𝑎𝑟𝑖𝑎)/(𝑇𝑜𝑡𝑎𝑙 𝑑𝑒 𝑚𝑢𝑗𝑒𝑟𝑒𝑠 𝑒𝑛𝑡𝑟𝑒 𝑙𝑜𝑠 11 − 14 𝑎ñ𝑜𝑠)</a:t>
              </a:r>
              <a:r>
                <a:rPr lang="es-ES" sz="900" b="0" i="0">
                  <a:latin typeface="Cambria Math" panose="02040503050406030204" pitchFamily="18" charset="0"/>
                </a:rPr>
                <a:t>−(𝑁ú𝑚𝑒𝑟𝑜 𝑑𝑒 ℎ𝑜𝑚𝑏𝑟𝑒𝑠 𝑚𝑎𝑡𝑟𝑖𝑐𝑢𝑙𝑎𝑑𝑜𝑠 𝑒𝑛 𝑠𝑒𝑐𝑢𝑛𝑑𝑎𝑟𝑖𝑎)/(𝑇𝑜𝑡𝑎𝑙 𝑑𝑒 ℎ𝑜𝑚𝑏𝑟𝑒𝑠 𝑒𝑛𝑡𝑟𝑒 𝑙𝑜𝑠 11 − 14 𝑎ñ𝑜𝑠)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𝑠𝑒𝑐𝑢𝑛𝑑𝑎𝑟𝑖𝑎)/(𝑇𝑜𝑡𝑎𝑙 𝑑𝑒 ℎ𝑜𝑚𝑏𝑟𝑒𝑠 𝑒𝑛𝑡𝑟𝑒 𝑙𝑜𝑠 11 − 14 𝑎ñ𝑜𝑠)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13</xdr:col>
      <xdr:colOff>21771</xdr:colOff>
      <xdr:row>71</xdr:row>
      <xdr:rowOff>28708</xdr:rowOff>
    </xdr:to>
    <xdr:pic>
      <xdr:nvPicPr>
        <xdr:cNvPr id="6" name="Imagen 5">
          <a:extLst>
            <a:ext uri="{FF2B5EF4-FFF2-40B4-BE49-F238E27FC236}">
              <a16:creationId xmlns:a16="http://schemas.microsoft.com/office/drawing/2014/main" id="{9606BE22-136F-4697-8553-30DD4733B45B}"/>
            </a:ext>
          </a:extLst>
        </xdr:cNvPr>
        <xdr:cNvPicPr>
          <a:picLocks noChangeAspect="1"/>
        </xdr:cNvPicPr>
      </xdr:nvPicPr>
      <xdr:blipFill rotWithShape="1">
        <a:blip xmlns:r="http://schemas.openxmlformats.org/officeDocument/2006/relationships" r:embed="rId1"/>
        <a:srcRect r="1627"/>
        <a:stretch/>
      </xdr:blipFill>
      <xdr:spPr>
        <a:xfrm>
          <a:off x="0" y="13520058"/>
          <a:ext cx="13291457"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F72186FB-E160-4E04-8EC8-7F44A2D9AF66}"/>
            </a:ext>
          </a:extLst>
        </xdr:cNvPr>
        <xdr:cNvGrpSpPr/>
      </xdr:nvGrpSpPr>
      <xdr:grpSpPr>
        <a:xfrm>
          <a:off x="0" y="0"/>
          <a:ext cx="13496774" cy="2517321"/>
          <a:chOff x="0" y="0"/>
          <a:chExt cx="12845143" cy="2517321"/>
        </a:xfrm>
      </xdr:grpSpPr>
      <xdr:pic>
        <xdr:nvPicPr>
          <xdr:cNvPr id="3" name="Imagen 2">
            <a:extLst>
              <a:ext uri="{FF2B5EF4-FFF2-40B4-BE49-F238E27FC236}">
                <a16:creationId xmlns:a16="http://schemas.microsoft.com/office/drawing/2014/main" id="{B5CA575D-21B2-3C17-D5D8-07EDD7A95722}"/>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C2E148FF-5561-D6E3-DC11-60365CA6F0B2}"/>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527446</xdr:colOff>
      <xdr:row>18</xdr:row>
      <xdr:rowOff>11275</xdr:rowOff>
    </xdr:from>
    <xdr:ext cx="11094065" cy="50411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09C01606-3040-47FF-8E5C-734DD4A6632E}"/>
                </a:ext>
              </a:extLst>
            </xdr:cNvPr>
            <xdr:cNvSpPr txBox="1"/>
          </xdr:nvSpPr>
          <xdr:spPr>
            <a:xfrm>
              <a:off x="1605132" y="471390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CO" sz="900" i="1">
                                <a:latin typeface="Cambria Math" panose="02040503050406030204" pitchFamily="18" charset="0"/>
                              </a:rPr>
                              <m:t>𝑚𝑒𝑑𝑖𝑎</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15 − 16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𝑚𝑒𝑑𝑖𝑎</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15 − 16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𝑚𝑒𝑑𝑖𝑎</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15 − 16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09C01606-3040-47FF-8E5C-734DD4A6632E}"/>
                </a:ext>
              </a:extLst>
            </xdr:cNvPr>
            <xdr:cNvSpPr txBox="1"/>
          </xdr:nvSpPr>
          <xdr:spPr>
            <a:xfrm>
              <a:off x="1605132" y="471390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𝑚𝑎𝑡𝑟𝑖𝑐𝑢𝑙𝑎𝑑𝑎𝑠 𝑒𝑛 𝑚𝑒𝑑𝑖𝑎)/(𝑇𝑜𝑡𝑎𝑙 𝑑𝑒 𝑚𝑢𝑗𝑒𝑟𝑒𝑠 𝑒𝑛𝑡𝑟𝑒 𝑙𝑜𝑠 15 − 16 𝑎ñ𝑜𝑠)</a:t>
              </a:r>
              <a:r>
                <a:rPr lang="es-ES" sz="900" b="0" i="0">
                  <a:latin typeface="Cambria Math" panose="02040503050406030204" pitchFamily="18" charset="0"/>
                </a:rPr>
                <a:t>−(𝑁ú𝑚𝑒𝑟𝑜 𝑑𝑒 ℎ𝑜𝑚𝑏𝑟𝑒𝑠 𝑚𝑎𝑡𝑟𝑖𝑐𝑢𝑙𝑎𝑑𝑜𝑠 𝑒𝑛 𝑚𝑒𝑑𝑖𝑎)/(𝑇𝑜𝑡𝑎𝑙 𝑑𝑒 ℎ𝑜𝑚𝑏𝑟𝑒𝑠 𝑒𝑛𝑡𝑟𝑒 𝑙𝑜𝑠 15 − 16 𝑎ñ𝑜𝑠)</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𝑚𝑒𝑑𝑖𝑎)/(𝑇𝑜𝑡𝑎𝑙 𝑑𝑒 ℎ𝑜𝑚𝑏𝑟𝑒𝑠 𝑒𝑛𝑡𝑟𝑒 𝑙𝑜𝑠 15 − 16 𝑎ñ𝑜𝑠)</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783772</xdr:colOff>
      <xdr:row>71</xdr:row>
      <xdr:rowOff>28708</xdr:rowOff>
    </xdr:to>
    <xdr:pic>
      <xdr:nvPicPr>
        <xdr:cNvPr id="6" name="Imagen 5">
          <a:extLst>
            <a:ext uri="{FF2B5EF4-FFF2-40B4-BE49-F238E27FC236}">
              <a16:creationId xmlns:a16="http://schemas.microsoft.com/office/drawing/2014/main" id="{22819C1A-B8EA-4AC0-A195-9E768A1C06BE}"/>
            </a:ext>
          </a:extLst>
        </xdr:cNvPr>
        <xdr:cNvPicPr>
          <a:picLocks noChangeAspect="1"/>
        </xdr:cNvPicPr>
      </xdr:nvPicPr>
      <xdr:blipFill rotWithShape="1">
        <a:blip xmlns:r="http://schemas.openxmlformats.org/officeDocument/2006/relationships" r:embed="rId1"/>
        <a:srcRect r="1627"/>
        <a:stretch/>
      </xdr:blipFill>
      <xdr:spPr>
        <a:xfrm>
          <a:off x="0" y="13520058"/>
          <a:ext cx="13226143"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BFF2A249-A661-4B29-97AE-CB0C8E80E520}"/>
            </a:ext>
          </a:extLst>
        </xdr:cNvPr>
        <xdr:cNvGrpSpPr/>
      </xdr:nvGrpSpPr>
      <xdr:grpSpPr>
        <a:xfrm>
          <a:off x="0" y="0"/>
          <a:ext cx="13475607" cy="2517321"/>
          <a:chOff x="0" y="0"/>
          <a:chExt cx="12845143" cy="2517321"/>
        </a:xfrm>
      </xdr:grpSpPr>
      <xdr:pic>
        <xdr:nvPicPr>
          <xdr:cNvPr id="3" name="Imagen 2">
            <a:extLst>
              <a:ext uri="{FF2B5EF4-FFF2-40B4-BE49-F238E27FC236}">
                <a16:creationId xmlns:a16="http://schemas.microsoft.com/office/drawing/2014/main" id="{6B933512-9D36-FE5F-535A-A6724EF83CD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D34F8BB1-A3FD-EA70-423A-AE5674E6C8DB}"/>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1</xdr:col>
      <xdr:colOff>525938</xdr:colOff>
      <xdr:row>18</xdr:row>
      <xdr:rowOff>389</xdr:rowOff>
    </xdr:from>
    <xdr:ext cx="11094065" cy="576554"/>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68192A2E-7894-416C-8B22-9A72A6FB1680}"/>
                </a:ext>
              </a:extLst>
            </xdr:cNvPr>
            <xdr:cNvSpPr txBox="1"/>
          </xdr:nvSpPr>
          <xdr:spPr>
            <a:xfrm>
              <a:off x="1756024" y="4703018"/>
              <a:ext cx="11094065" cy="5765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 </m:t>
                            </m:r>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ES" sz="900" b="0" i="1">
                                <a:latin typeface="Cambria Math" panose="02040503050406030204" pitchFamily="18" charset="0"/>
                              </a:rPr>
                              <m:t>𝑢𝑛</m:t>
                            </m:r>
                            <m:r>
                              <a:rPr lang="es-ES" sz="900" b="0" i="1">
                                <a:latin typeface="Cambria Math" panose="02040503050406030204" pitchFamily="18" charset="0"/>
                              </a:rPr>
                              <m:t> </m:t>
                            </m:r>
                            <m:r>
                              <a:rPr lang="es-ES" sz="900" b="0" i="1">
                                <a:latin typeface="Cambria Math" panose="02040503050406030204" pitchFamily="18" charset="0"/>
                              </a:rPr>
                              <m:t>𝑛𝑖𝑣𝑒𝑙</m:t>
                            </m:r>
                            <m:r>
                              <a:rPr lang="es-ES" sz="900" b="0" i="1">
                                <a:latin typeface="Cambria Math" panose="02040503050406030204" pitchFamily="18" charset="0"/>
                              </a:rPr>
                              <m:t> </m:t>
                            </m:r>
                            <m:r>
                              <a:rPr lang="es-CO" sz="900" i="1">
                                <a:latin typeface="Cambria Math" panose="02040503050406030204" pitchFamily="18" charset="0"/>
                              </a:rPr>
                              <m:t>𝑡</m:t>
                            </m:r>
                            <m:r>
                              <a:rPr lang="es-CO" sz="900" i="1">
                                <a:latin typeface="Cambria Math" panose="02040503050406030204" pitchFamily="18" charset="0"/>
                              </a:rPr>
                              <m:t>é</m:t>
                            </m:r>
                            <m:r>
                              <a:rPr lang="es-CO" sz="900" i="1">
                                <a:latin typeface="Cambria Math" panose="02040503050406030204" pitchFamily="18" charset="0"/>
                              </a:rPr>
                              <m:t>𝑐𝑛𝑖𝑐𝑜</m:t>
                            </m:r>
                            <m:r>
                              <a:rPr lang="es-CO" sz="900" i="1">
                                <a:latin typeface="Cambria Math" panose="02040503050406030204" pitchFamily="18" charset="0"/>
                              </a:rPr>
                              <m:t> </m:t>
                            </m:r>
                            <m:r>
                              <a:rPr lang="es-CO" sz="900" i="1">
                                <a:latin typeface="Cambria Math" panose="02040503050406030204" pitchFamily="18" charset="0"/>
                              </a:rPr>
                              <m:t>𝑜</m:t>
                            </m:r>
                            <m:r>
                              <a:rPr lang="es-CO" sz="900" i="1">
                                <a:latin typeface="Cambria Math" panose="02040503050406030204" pitchFamily="18" charset="0"/>
                              </a:rPr>
                              <m:t> </m:t>
                            </m:r>
                            <m:r>
                              <a:rPr lang="es-CO" sz="900" i="1">
                                <a:latin typeface="Cambria Math" panose="02040503050406030204" pitchFamily="18" charset="0"/>
                              </a:rPr>
                              <m:t>𝑡𝑒𝑐𝑛</m:t>
                            </m:r>
                            <m:r>
                              <a:rPr lang="es-CO" sz="900" i="1">
                                <a:latin typeface="Cambria Math" panose="02040503050406030204" pitchFamily="18" charset="0"/>
                              </a:rPr>
                              <m:t>ó</m:t>
                            </m:r>
                            <m:r>
                              <a:rPr lang="es-CO" sz="900" i="1">
                                <a:latin typeface="Cambria Math" panose="02040503050406030204" pitchFamily="18" charset="0"/>
                              </a:rPr>
                              <m:t>𝑙𝑜𝑔𝑜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CO" sz="1100" i="1">
                                <a:solidFill>
                                  <a:schemeClr val="tx1"/>
                                </a:solidFill>
                                <a:effectLst/>
                                <a:latin typeface="Cambria Math" panose="02040503050406030204" pitchFamily="18" charset="0"/>
                                <a:ea typeface="+mn-ea"/>
                                <a:cs typeface="+mn-cs"/>
                              </a:rPr>
                              <m:t>𝑒𝑛</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𝑢𝑛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𝑛𝑖𝑣𝑒𝑙</m:t>
                            </m:r>
                            <m:r>
                              <a:rPr lang="es-ES" sz="1100" b="0" i="1">
                                <a:solidFill>
                                  <a:schemeClr val="tx1"/>
                                </a:solidFill>
                                <a:effectLst/>
                                <a:latin typeface="Cambria Math" panose="02040503050406030204" pitchFamily="18" charset="0"/>
                                <a:ea typeface="+mn-ea"/>
                                <a:cs typeface="+mn-cs"/>
                              </a:rPr>
                              <m:t> </m:t>
                            </m:r>
                            <m:r>
                              <a:rPr lang="es-ES" sz="900" b="0" i="1">
                                <a:latin typeface="Cambria Math" panose="02040503050406030204" pitchFamily="18" charset="0"/>
                              </a:rPr>
                              <m:t>𝑡</m:t>
                            </m:r>
                            <m:r>
                              <a:rPr lang="es-ES" sz="900" b="0" i="1">
                                <a:latin typeface="Cambria Math" panose="02040503050406030204" pitchFamily="18" charset="0"/>
                              </a:rPr>
                              <m:t>é</m:t>
                            </m:r>
                            <m:r>
                              <a:rPr lang="es-ES" sz="900" b="0" i="1">
                                <a:latin typeface="Cambria Math" panose="02040503050406030204" pitchFamily="18" charset="0"/>
                              </a:rPr>
                              <m:t>𝑐𝑛𝑖𝑐𝑜</m:t>
                            </m:r>
                            <m:r>
                              <a:rPr lang="es-ES" sz="900" b="0" i="1">
                                <a:latin typeface="Cambria Math" panose="02040503050406030204" pitchFamily="18" charset="0"/>
                              </a:rPr>
                              <m:t> </m:t>
                            </m:r>
                            <m:r>
                              <a:rPr lang="es-ES" sz="900" b="0" i="1">
                                <a:latin typeface="Cambria Math" panose="02040503050406030204" pitchFamily="18" charset="0"/>
                              </a:rPr>
                              <m:t>𝑜</m:t>
                            </m:r>
                            <m:r>
                              <a:rPr lang="es-ES" sz="900" b="0" i="1">
                                <a:latin typeface="Cambria Math" panose="02040503050406030204" pitchFamily="18" charset="0"/>
                              </a:rPr>
                              <m:t> </m:t>
                            </m:r>
                            <m:r>
                              <a:rPr lang="es-ES" sz="900" b="0" i="1">
                                <a:latin typeface="Cambria Math" panose="02040503050406030204" pitchFamily="18" charset="0"/>
                              </a:rPr>
                              <m:t>𝑡𝑒𝑐𝑛</m:t>
                            </m:r>
                            <m:r>
                              <a:rPr lang="es-ES" sz="900" b="0" i="1">
                                <a:latin typeface="Cambria Math" panose="02040503050406030204" pitchFamily="18" charset="0"/>
                              </a:rPr>
                              <m:t>ó</m:t>
                            </m:r>
                            <m:r>
                              <a:rPr lang="es-ES" sz="900" b="0" i="1">
                                <a:latin typeface="Cambria Math" panose="02040503050406030204" pitchFamily="18" charset="0"/>
                              </a:rPr>
                              <m:t>𝑙𝑜𝑔𝑜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CO" sz="1100" i="1">
                                <a:solidFill>
                                  <a:schemeClr val="tx1"/>
                                </a:solidFill>
                                <a:effectLst/>
                                <a:latin typeface="Cambria Math" panose="02040503050406030204" pitchFamily="18" charset="0"/>
                                <a:ea typeface="+mn-ea"/>
                                <a:cs typeface="+mn-cs"/>
                              </a:rPr>
                              <m:t>𝑒𝑛</m:t>
                            </m:r>
                            <m:r>
                              <a:rPr lang="es-CO" sz="110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𝑢𝑛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𝑛𝑖𝑣𝑒𝑙</m:t>
                            </m:r>
                            <m:r>
                              <a:rPr lang="es-ES" sz="11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m:t>
                            </m:r>
                            <m:r>
                              <a:rPr lang="es-ES" sz="900" b="0" i="1">
                                <a:solidFill>
                                  <a:schemeClr val="tx1"/>
                                </a:solidFill>
                                <a:effectLst/>
                                <a:latin typeface="Cambria Math" panose="02040503050406030204" pitchFamily="18" charset="0"/>
                                <a:ea typeface="+mn-ea"/>
                                <a:cs typeface="+mn-cs"/>
                              </a:rPr>
                              <m:t>é</m:t>
                            </m:r>
                            <m:r>
                              <a:rPr lang="es-ES" sz="900" b="0" i="1">
                                <a:solidFill>
                                  <a:schemeClr val="tx1"/>
                                </a:solidFill>
                                <a:effectLst/>
                                <a:latin typeface="Cambria Math" panose="02040503050406030204" pitchFamily="18" charset="0"/>
                                <a:ea typeface="+mn-ea"/>
                                <a:cs typeface="+mn-cs"/>
                              </a:rPr>
                              <m:t>𝑐𝑛𝑖𝑐𝑜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𝑡𝑒𝑐𝑛</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𝑙𝑜𝑔𝑜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5" name="CuadroTexto 4">
              <a:extLst>
                <a:ext uri="{FF2B5EF4-FFF2-40B4-BE49-F238E27FC236}">
                  <a16:creationId xmlns:a16="http://schemas.microsoft.com/office/drawing/2014/main" id="{68192A2E-7894-416C-8B22-9A72A6FB1680}"/>
                </a:ext>
              </a:extLst>
            </xdr:cNvPr>
            <xdr:cNvSpPr txBox="1"/>
          </xdr:nvSpPr>
          <xdr:spPr>
            <a:xfrm>
              <a:off x="1756024" y="4703018"/>
              <a:ext cx="11094065" cy="5765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s-CO" sz="900" i="0">
                  <a:latin typeface="Cambria Math" panose="02040503050406030204" pitchFamily="18" charset="0"/>
                </a:rPr>
                <a:t>(( 𝑁ú𝑚𝑒𝑟𝑜 𝑑𝑒 𝑚𝑢𝑗𝑒𝑟𝑒𝑠 𝑚𝑎𝑡𝑟𝑖𝑐𝑢𝑙𝑎𝑑𝑎𝑠 𝑒𝑛 </a:t>
              </a:r>
              <a:r>
                <a:rPr lang="es-ES" sz="900" b="0" i="0">
                  <a:latin typeface="Cambria Math" panose="02040503050406030204" pitchFamily="18" charset="0"/>
                </a:rPr>
                <a:t>𝑢𝑛 𝑛𝑖𝑣𝑒𝑙 </a:t>
              </a:r>
              <a:r>
                <a:rPr lang="es-CO" sz="900" i="0">
                  <a:latin typeface="Cambria Math" panose="02040503050406030204" pitchFamily="18" charset="0"/>
                </a:rPr>
                <a:t>𝑡é𝑐𝑛𝑖𝑐𝑜 𝑜 𝑡𝑒𝑐𝑛ó𝑙𝑜𝑔𝑜)/(𝑇𝑜𝑡𝑎𝑙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𝑚𝑎𝑡𝑟𝑖𝑐𝑢𝑙𝑎𝑑𝑜𝑠 </a:t>
              </a:r>
              <a:r>
                <a:rPr lang="es-CO" sz="1100" i="0">
                  <a:solidFill>
                    <a:schemeClr val="tx1"/>
                  </a:solidFill>
                  <a:effectLst/>
                  <a:latin typeface="Cambria Math" panose="02040503050406030204" pitchFamily="18" charset="0"/>
                  <a:ea typeface="+mn-ea"/>
                  <a:cs typeface="+mn-cs"/>
                </a:rPr>
                <a:t>𝑒𝑛 </a:t>
              </a:r>
              <a:r>
                <a:rPr lang="es-ES" sz="1100" b="0" i="0">
                  <a:solidFill>
                    <a:schemeClr val="tx1"/>
                  </a:solidFill>
                  <a:effectLst/>
                  <a:latin typeface="Cambria Math" panose="02040503050406030204" pitchFamily="18" charset="0"/>
                  <a:ea typeface="+mn-ea"/>
                  <a:cs typeface="+mn-cs"/>
                </a:rPr>
                <a:t>𝑢𝑛 𝑛𝑖𝑣𝑒𝑙 </a:t>
              </a:r>
              <a:r>
                <a:rPr lang="es-ES" sz="900" b="0" i="0">
                  <a:latin typeface="Cambria Math" panose="02040503050406030204" pitchFamily="18" charset="0"/>
                </a:rPr>
                <a:t>𝑡é𝑐𝑛𝑖𝑐𝑜 𝑜 𝑡𝑒𝑐𝑛ó𝑙𝑜𝑔𝑜)/(𝑇𝑜𝑡𝑎𝑙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a:t>
              </a:r>
              <a:r>
                <a:rPr lang="es-CO" sz="1100" i="0">
                  <a:solidFill>
                    <a:schemeClr val="tx1"/>
                  </a:solidFill>
                  <a:effectLst/>
                  <a:latin typeface="Cambria Math" panose="02040503050406030204" pitchFamily="18" charset="0"/>
                  <a:ea typeface="+mn-ea"/>
                  <a:cs typeface="+mn-cs"/>
                </a:rPr>
                <a:t>𝑒𝑛 </a:t>
              </a:r>
              <a:r>
                <a:rPr lang="es-ES" sz="1100" b="0" i="0">
                  <a:solidFill>
                    <a:schemeClr val="tx1"/>
                  </a:solidFill>
                  <a:effectLst/>
                  <a:latin typeface="Cambria Math" panose="02040503050406030204" pitchFamily="18" charset="0"/>
                  <a:ea typeface="+mn-ea"/>
                  <a:cs typeface="+mn-cs"/>
                </a:rPr>
                <a:t>𝑢𝑛 𝑛𝑖𝑣𝑒𝑙 </a:t>
              </a:r>
              <a:r>
                <a:rPr lang="es-ES" sz="900" b="0" i="0">
                  <a:solidFill>
                    <a:schemeClr val="tx1"/>
                  </a:solidFill>
                  <a:effectLst/>
                  <a:latin typeface="Cambria Math" panose="02040503050406030204" pitchFamily="18" charset="0"/>
                  <a:ea typeface="+mn-ea"/>
                  <a:cs typeface="+mn-cs"/>
                </a:rPr>
                <a:t>𝑡é𝑐𝑛𝑖𝑐𝑜 𝑜 𝑡𝑒𝑐𝑛ó𝑙𝑜𝑔𝑜)/(𝑇𝑜𝑡𝑎𝑙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12</xdr:col>
      <xdr:colOff>783772</xdr:colOff>
      <xdr:row>71</xdr:row>
      <xdr:rowOff>39594</xdr:rowOff>
    </xdr:to>
    <xdr:pic>
      <xdr:nvPicPr>
        <xdr:cNvPr id="6" name="Imagen 5">
          <a:extLst>
            <a:ext uri="{FF2B5EF4-FFF2-40B4-BE49-F238E27FC236}">
              <a16:creationId xmlns:a16="http://schemas.microsoft.com/office/drawing/2014/main" id="{871588CF-B1B2-40CF-89CB-6150ACC5000F}"/>
            </a:ext>
          </a:extLst>
        </xdr:cNvPr>
        <xdr:cNvPicPr>
          <a:picLocks noChangeAspect="1"/>
        </xdr:cNvPicPr>
      </xdr:nvPicPr>
      <xdr:blipFill rotWithShape="1">
        <a:blip xmlns:r="http://schemas.openxmlformats.org/officeDocument/2006/relationships" r:embed="rId1"/>
        <a:srcRect r="1627"/>
        <a:stretch/>
      </xdr:blipFill>
      <xdr:spPr>
        <a:xfrm>
          <a:off x="0" y="13530944"/>
          <a:ext cx="13269686" cy="12152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2" name="Grupo 1">
          <a:extLst>
            <a:ext uri="{FF2B5EF4-FFF2-40B4-BE49-F238E27FC236}">
              <a16:creationId xmlns:a16="http://schemas.microsoft.com/office/drawing/2014/main" id="{F27663F6-84E9-409D-9000-A6A8F5A65361}"/>
            </a:ext>
          </a:extLst>
        </xdr:cNvPr>
        <xdr:cNvGrpSpPr/>
      </xdr:nvGrpSpPr>
      <xdr:grpSpPr>
        <a:xfrm>
          <a:off x="0" y="0"/>
          <a:ext cx="13517940" cy="2517321"/>
          <a:chOff x="0" y="0"/>
          <a:chExt cx="12845143" cy="2517321"/>
        </a:xfrm>
      </xdr:grpSpPr>
      <xdr:pic>
        <xdr:nvPicPr>
          <xdr:cNvPr id="3" name="Imagen 2">
            <a:extLst>
              <a:ext uri="{FF2B5EF4-FFF2-40B4-BE49-F238E27FC236}">
                <a16:creationId xmlns:a16="http://schemas.microsoft.com/office/drawing/2014/main" id="{549A4E8F-A025-B8D9-11B8-9E11BF2932A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7563C48B-97DB-9740-19D1-38C99907A3B0}"/>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536214</xdr:colOff>
      <xdr:row>18</xdr:row>
      <xdr:rowOff>43930</xdr:rowOff>
    </xdr:from>
    <xdr:ext cx="11094065" cy="5232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31C8FB24-482F-4056-9374-E884D1AA155C}"/>
                </a:ext>
              </a:extLst>
            </xdr:cNvPr>
            <xdr:cNvSpPr txBox="1"/>
          </xdr:nvSpPr>
          <xdr:spPr>
            <a:xfrm>
              <a:off x="1755414" y="4746559"/>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ES" sz="900" b="0" i="1">
                                <a:latin typeface="Cambria Math" panose="02040503050406030204" pitchFamily="18" charset="0"/>
                              </a:rPr>
                              <m:t>𝑝𝑟𝑒𝑔𝑟𝑎𝑑𝑜</m:t>
                            </m:r>
                            <m:r>
                              <a:rPr lang="es-ES" sz="900" b="0" i="1">
                                <a:latin typeface="Cambria Math" panose="02040503050406030204" pitchFamily="18" charset="0"/>
                              </a:rPr>
                              <m:t> </m:t>
                            </m:r>
                            <m:r>
                              <a:rPr lang="es-ES" sz="900" b="0" i="1">
                                <a:latin typeface="Cambria Math" panose="02040503050406030204" pitchFamily="18" charset="0"/>
                              </a:rPr>
                              <m:t>𝑢𝑛𝑖𝑣𝑒𝑟𝑠𝑖𝑡𝑎𝑟𝑖𝑜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𝑝𝑟𝑒𝑔𝑟𝑎𝑑𝑜</m:t>
                            </m:r>
                            <m:r>
                              <a:rPr lang="es-ES" sz="900" b="0" i="1">
                                <a:latin typeface="Cambria Math" panose="02040503050406030204" pitchFamily="18" charset="0"/>
                              </a:rPr>
                              <m:t>  </m:t>
                            </m:r>
                            <m:r>
                              <a:rPr lang="es-ES" sz="900" b="0" i="1">
                                <a:latin typeface="Cambria Math" panose="02040503050406030204" pitchFamily="18" charset="0"/>
                              </a:rPr>
                              <m:t>𝑢𝑛𝑖𝑣𝑒𝑟𝑠𝑖𝑡𝑎𝑟𝑖𝑜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𝑝𝑟𝑒𝑔𝑟𝑎𝑑𝑜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𝑢𝑛𝑖𝑣𝑒𝑟𝑠𝑖𝑡𝑎𝑟𝑖𝑜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31C8FB24-482F-4056-9374-E884D1AA155C}"/>
                </a:ext>
              </a:extLst>
            </xdr:cNvPr>
            <xdr:cNvSpPr txBox="1"/>
          </xdr:nvSpPr>
          <xdr:spPr>
            <a:xfrm>
              <a:off x="1755414" y="4746559"/>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𝑚𝑎𝑡𝑟𝑖𝑐𝑢𝑙𝑎𝑑𝑎𝑠 𝑒𝑛 </a:t>
              </a:r>
              <a:r>
                <a:rPr lang="es-ES" sz="900" b="0" i="0">
                  <a:latin typeface="Cambria Math" panose="02040503050406030204" pitchFamily="18" charset="0"/>
                </a:rPr>
                <a:t>𝑝𝑟𝑒𝑔𝑟𝑎𝑑𝑜 𝑢𝑛𝑖𝑣𝑒𝑟𝑠𝑖𝑡𝑎𝑟𝑖𝑜</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𝑚𝑢𝑗𝑒𝑟𝑒𝑠𝑒𝑛</a:t>
              </a:r>
              <a:r>
                <a:rPr lang="es-ES" sz="900" b="0" i="0">
                  <a:latin typeface="Cambria Math" panose="02040503050406030204" pitchFamily="18" charset="0"/>
                </a:rPr>
                <a:t>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𝑚𝑎𝑡𝑟𝑖𝑐𝑢𝑙𝑎𝑑𝑜𝑠 𝑒𝑛 𝑝𝑟𝑒𝑔𝑟𝑎𝑑𝑜  𝑢𝑛𝑖𝑣𝑒𝑟𝑠𝑖𝑡𝑎𝑟𝑖𝑜)/(𝑇𝑜𝑡𝑎𝑙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𝑝𝑟𝑒𝑔𝑟𝑎𝑑𝑜 𝑢𝑛𝑖𝑣𝑒𝑟𝑠𝑖𝑡𝑎𝑟𝑖𝑜)/(𝑇𝑜𝑡𝑎𝑙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43544</xdr:rowOff>
    </xdr:from>
    <xdr:to>
      <xdr:col>13</xdr:col>
      <xdr:colOff>0</xdr:colOff>
      <xdr:row>71</xdr:row>
      <xdr:rowOff>39593</xdr:rowOff>
    </xdr:to>
    <xdr:pic>
      <xdr:nvPicPr>
        <xdr:cNvPr id="4" name="Imagen 3">
          <a:extLst>
            <a:ext uri="{FF2B5EF4-FFF2-40B4-BE49-F238E27FC236}">
              <a16:creationId xmlns:a16="http://schemas.microsoft.com/office/drawing/2014/main" id="{55BB04FB-319C-414A-86DB-7A176BC8991E}"/>
            </a:ext>
          </a:extLst>
        </xdr:cNvPr>
        <xdr:cNvPicPr>
          <a:picLocks noChangeAspect="1"/>
        </xdr:cNvPicPr>
      </xdr:nvPicPr>
      <xdr:blipFill rotWithShape="1">
        <a:blip xmlns:r="http://schemas.openxmlformats.org/officeDocument/2006/relationships" r:embed="rId1"/>
        <a:srcRect r="1627"/>
        <a:stretch/>
      </xdr:blipFill>
      <xdr:spPr>
        <a:xfrm>
          <a:off x="0" y="14938830"/>
          <a:ext cx="13552714" cy="1266049"/>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64FD96A3-24CD-4523-B30D-089EA763E425}"/>
            </a:ext>
          </a:extLst>
        </xdr:cNvPr>
        <xdr:cNvGrpSpPr/>
      </xdr:nvGrpSpPr>
      <xdr:grpSpPr>
        <a:xfrm>
          <a:off x="0" y="0"/>
          <a:ext cx="13782524" cy="2517321"/>
          <a:chOff x="0" y="0"/>
          <a:chExt cx="12845143" cy="2517321"/>
        </a:xfrm>
      </xdr:grpSpPr>
      <xdr:pic>
        <xdr:nvPicPr>
          <xdr:cNvPr id="6" name="Imagen 5">
            <a:extLst>
              <a:ext uri="{FF2B5EF4-FFF2-40B4-BE49-F238E27FC236}">
                <a16:creationId xmlns:a16="http://schemas.microsoft.com/office/drawing/2014/main" id="{A91F2E46-7017-C5BB-4D26-EEA8903E8943}"/>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5F3C57EC-5AAF-F1F8-3869-A781A6B8695A}"/>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oneCellAnchor>
    <xdr:from>
      <xdr:col>1</xdr:col>
      <xdr:colOff>568871</xdr:colOff>
      <xdr:row>18</xdr:row>
      <xdr:rowOff>22158</xdr:rowOff>
    </xdr:from>
    <xdr:ext cx="11094065" cy="52328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D0F59A18-C5FC-4ADE-9AD2-C25F0522FAF2}"/>
                </a:ext>
              </a:extLst>
            </xdr:cNvPr>
            <xdr:cNvSpPr txBox="1"/>
          </xdr:nvSpPr>
          <xdr:spPr>
            <a:xfrm>
              <a:off x="1740446" y="4946583"/>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𝑚𝑎𝑡𝑟𝑖𝑐𝑢𝑙𝑎𝑑𝑎𝑠</m:t>
                            </m:r>
                            <m:r>
                              <a:rPr lang="es-CO" sz="900" i="1">
                                <a:latin typeface="Cambria Math" panose="02040503050406030204" pitchFamily="18" charset="0"/>
                              </a:rPr>
                              <m:t> </m:t>
                            </m:r>
                            <m:r>
                              <a:rPr lang="es-CO" sz="900" i="1">
                                <a:latin typeface="Cambria Math" panose="02040503050406030204" pitchFamily="18" charset="0"/>
                              </a:rPr>
                              <m:t>𝑒𝑛</m:t>
                            </m:r>
                            <m:r>
                              <a:rPr lang="es-CO" sz="900" i="1">
                                <a:latin typeface="Cambria Math" panose="02040503050406030204" pitchFamily="18" charset="0"/>
                              </a:rPr>
                              <m:t> </m:t>
                            </m:r>
                            <m:r>
                              <a:rPr lang="es-ES" sz="900" b="0" i="1">
                                <a:latin typeface="Cambria Math" panose="02040503050406030204" pitchFamily="18" charset="0"/>
                              </a:rPr>
                              <m:t>𝑝𝑜𝑠𝑔𝑟𝑎𝑑𝑜</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𝑚𝑎𝑡𝑟𝑖𝑐𝑢𝑙𝑎𝑑𝑜𝑠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𝑝𝑜𝑠𝑔𝑟𝑎𝑑𝑜</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𝑒𝑑𝑎𝑑</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𝑡𝑟𝑎𝑏𝑎𝑗𝑎𝑟</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𝑚𝑎𝑡𝑟𝑖𝑐𝑢𝑙𝑎𝑑𝑜𝑠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𝑝𝑜𝑠𝑔𝑟𝑎𝑑𝑜</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𝑒𝑑𝑎𝑑</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𝑡𝑟𝑎𝑏𝑎𝑗𝑎𝑟</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D0F59A18-C5FC-4ADE-9AD2-C25F0522FAF2}"/>
                </a:ext>
              </a:extLst>
            </xdr:cNvPr>
            <xdr:cNvSpPr txBox="1"/>
          </xdr:nvSpPr>
          <xdr:spPr>
            <a:xfrm>
              <a:off x="1740446" y="4946583"/>
              <a:ext cx="11094065" cy="523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𝑚𝑎𝑡𝑟𝑖𝑐𝑢𝑙𝑎𝑑𝑎𝑠 𝑒𝑛 </a:t>
              </a:r>
              <a:r>
                <a:rPr lang="es-ES" sz="900" b="0" i="0">
                  <a:latin typeface="Cambria Math" panose="02040503050406030204" pitchFamily="18" charset="0"/>
                </a:rPr>
                <a:t>𝑝𝑜𝑠𝑔𝑟𝑎𝑑𝑜</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a:t>
              </a:r>
              <a:r>
                <a:rPr lang="es-ES" sz="900" b="0" i="0">
                  <a:latin typeface="Cambria Math" panose="02040503050406030204" pitchFamily="18" charset="0"/>
                </a:rPr>
                <a:t>𝑒𝑛 𝑒𝑑𝑎𝑑 𝑑𝑒 𝑡𝑟𝑎𝑏𝑎𝑗𝑎𝑟</a:t>
              </a:r>
              <a:r>
                <a:rPr lang="es-CO" sz="900" b="0" i="0">
                  <a:latin typeface="Cambria Math" panose="02040503050406030204" pitchFamily="18" charset="0"/>
                </a:rPr>
                <a:t>)</a:t>
              </a:r>
              <a:r>
                <a:rPr lang="es-ES" sz="900" b="0" i="0">
                  <a:latin typeface="Cambria Math" panose="02040503050406030204" pitchFamily="18" charset="0"/>
                </a:rPr>
                <a:t>∗1.000−(𝑁ú𝑚𝑒𝑟𝑜 𝑑𝑒 ℎ𝑜𝑚𝑏𝑟𝑒𝑠 𝑚𝑎𝑡𝑟𝑖𝑐𝑢𝑙𝑎𝑑𝑜𝑠 𝑒𝑛 𝑝𝑜𝑠𝑔𝑟𝑎𝑑𝑜)/(𝑇𝑜𝑡𝑎𝑙 𝑑𝑒 ℎ𝑜𝑚𝑏𝑟𝑒𝑠 𝑒𝑛 𝑒𝑑𝑎𝑑 𝑑𝑒 𝑡𝑟𝑎𝑏𝑎𝑗𝑎𝑟)∗1.000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𝑚𝑎𝑡𝑟𝑖𝑐𝑢𝑙𝑎𝑑𝑜𝑠 𝑒𝑛 𝑝𝑜𝑠𝑔𝑟𝑎𝑑𝑜)/(𝑇𝑜𝑡𝑎𝑙 𝑑𝑒 ℎ𝑜𝑚𝑏𝑟𝑒𝑠 𝑒𝑛 𝑒𝑑𝑎𝑑 𝑑𝑒 𝑡𝑟𝑎𝑏𝑎𝑗𝑎𝑟)∗1.000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32658</xdr:rowOff>
    </xdr:from>
    <xdr:to>
      <xdr:col>12</xdr:col>
      <xdr:colOff>706361</xdr:colOff>
      <xdr:row>71</xdr:row>
      <xdr:rowOff>28708</xdr:rowOff>
    </xdr:to>
    <xdr:pic>
      <xdr:nvPicPr>
        <xdr:cNvPr id="4" name="Imagen 3">
          <a:extLst>
            <a:ext uri="{FF2B5EF4-FFF2-40B4-BE49-F238E27FC236}">
              <a16:creationId xmlns:a16="http://schemas.microsoft.com/office/drawing/2014/main" id="{1A20C695-7D52-4625-96ED-C0A2BB77F269}"/>
            </a:ext>
          </a:extLst>
        </xdr:cNvPr>
        <xdr:cNvPicPr>
          <a:picLocks noChangeAspect="1"/>
        </xdr:cNvPicPr>
      </xdr:nvPicPr>
      <xdr:blipFill rotWithShape="1">
        <a:blip xmlns:r="http://schemas.openxmlformats.org/officeDocument/2006/relationships" r:embed="rId1"/>
        <a:srcRect r="1627"/>
        <a:stretch/>
      </xdr:blipFill>
      <xdr:spPr>
        <a:xfrm>
          <a:off x="0" y="15310758"/>
          <a:ext cx="13088861" cy="1329550"/>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9BAF1E54-A05E-4359-B8F1-0D9E45FCCF24}"/>
            </a:ext>
          </a:extLst>
        </xdr:cNvPr>
        <xdr:cNvGrpSpPr/>
      </xdr:nvGrpSpPr>
      <xdr:grpSpPr>
        <a:xfrm>
          <a:off x="0" y="0"/>
          <a:ext cx="13465024" cy="2517321"/>
          <a:chOff x="0" y="0"/>
          <a:chExt cx="12845143" cy="2517321"/>
        </a:xfrm>
      </xdr:grpSpPr>
      <xdr:pic>
        <xdr:nvPicPr>
          <xdr:cNvPr id="6" name="Imagen 5">
            <a:extLst>
              <a:ext uri="{FF2B5EF4-FFF2-40B4-BE49-F238E27FC236}">
                <a16:creationId xmlns:a16="http://schemas.microsoft.com/office/drawing/2014/main" id="{BE231BAB-4D63-298C-B9CC-2C9BCA3DD2EC}"/>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5DFD13E0-1546-CF1E-39AA-F5F740765D26}"/>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oneCellAnchor>
    <xdr:from>
      <xdr:col>1</xdr:col>
      <xdr:colOff>492672</xdr:colOff>
      <xdr:row>18</xdr:row>
      <xdr:rowOff>22159</xdr:rowOff>
    </xdr:from>
    <xdr:ext cx="11094065" cy="50411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DF5F8159-CAAE-481D-9604-4EA4CDD84F90}"/>
                </a:ext>
              </a:extLst>
            </xdr:cNvPr>
            <xdr:cNvSpPr txBox="1"/>
          </xdr:nvSpPr>
          <xdr:spPr>
            <a:xfrm>
              <a:off x="1721397" y="494658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i="1">
                                <a:latin typeface="Cambria Math" panose="02040503050406030204" pitchFamily="18" charset="0"/>
                              </a:rPr>
                            </m:ctrlPr>
                          </m:fPr>
                          <m:num>
                            <m:r>
                              <a:rPr lang="es-CO" sz="900" i="1">
                                <a:latin typeface="Cambria Math" panose="02040503050406030204" pitchFamily="18" charset="0"/>
                              </a:rPr>
                              <m:t>𝑁</m:t>
                            </m:r>
                            <m:r>
                              <a:rPr lang="es-CO" sz="900" i="1">
                                <a:latin typeface="Cambria Math" panose="02040503050406030204" pitchFamily="18" charset="0"/>
                              </a:rPr>
                              <m:t>ú</m:t>
                            </m:r>
                            <m:r>
                              <a:rPr lang="es-CO" sz="900" i="1">
                                <a:latin typeface="Cambria Math" panose="02040503050406030204" pitchFamily="18" charset="0"/>
                              </a:rPr>
                              <m:t>𝑚𝑒𝑟𝑜</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ES" sz="900" b="0" i="1">
                                <a:latin typeface="Cambria Math" panose="02040503050406030204" pitchFamily="18" charset="0"/>
                              </a:rPr>
                              <m:t>𝑑𝑒𝑠𝑒𝑟𝑡𝑜𝑟𝑎𝑠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𝑡𝑟𝑎𝑛𝑠𝑖𝑐𝑖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CO" sz="900" i="1">
                                <a:latin typeface="Cambria Math" panose="02040503050406030204" pitchFamily="18" charset="0"/>
                              </a:rPr>
                              <m:t>𝑇𝑜𝑡𝑎𝑙</m:t>
                            </m:r>
                            <m:r>
                              <a:rPr lang="es-CO" sz="900" i="1">
                                <a:latin typeface="Cambria Math" panose="02040503050406030204" pitchFamily="18" charset="0"/>
                              </a:rPr>
                              <m:t> </m:t>
                            </m:r>
                            <m:r>
                              <a:rPr lang="es-CO" sz="900" i="1">
                                <a:latin typeface="Cambria Math" panose="02040503050406030204" pitchFamily="18" charset="0"/>
                              </a:rPr>
                              <m:t>𝑑𝑒</m:t>
                            </m:r>
                            <m:r>
                              <a:rPr lang="es-CO" sz="900" i="1">
                                <a:latin typeface="Cambria Math" panose="02040503050406030204" pitchFamily="18" charset="0"/>
                              </a:rPr>
                              <m:t> </m:t>
                            </m:r>
                            <m:r>
                              <a:rPr lang="es-CO" sz="900" i="1">
                                <a:latin typeface="Cambria Math" panose="02040503050406030204" pitchFamily="18" charset="0"/>
                              </a:rPr>
                              <m:t>𝑚𝑢𝑗𝑒𝑟𝑒𝑠</m:t>
                            </m:r>
                            <m:r>
                              <a:rPr lang="es-CO" sz="900" i="1">
                                <a:latin typeface="Cambria Math" panose="02040503050406030204" pitchFamily="18" charset="0"/>
                              </a:rPr>
                              <m:t> </m:t>
                            </m:r>
                            <m:r>
                              <a:rPr lang="es-CO" sz="900" i="1">
                                <a:latin typeface="Cambria Math" panose="02040503050406030204" pitchFamily="18" charset="0"/>
                              </a:rPr>
                              <m:t>𝑒𝑛𝑡𝑟𝑒</m:t>
                            </m:r>
                            <m:r>
                              <a:rPr lang="es-CO" sz="900" i="1">
                                <a:latin typeface="Cambria Math" panose="02040503050406030204" pitchFamily="18" charset="0"/>
                              </a:rPr>
                              <m:t> </m:t>
                            </m:r>
                            <m:r>
                              <a:rPr lang="es-CO" sz="900" i="1">
                                <a:latin typeface="Cambria Math" panose="02040503050406030204" pitchFamily="18" charset="0"/>
                              </a:rPr>
                              <m:t>𝑙𝑜𝑠</m:t>
                            </m:r>
                            <m:r>
                              <a:rPr lang="es-CO" sz="900" i="1">
                                <a:latin typeface="Cambria Math" panose="02040503050406030204" pitchFamily="18" charset="0"/>
                              </a:rPr>
                              <m:t> 6−10 </m:t>
                            </m:r>
                            <m:r>
                              <a:rPr lang="es-CO" sz="900" i="1">
                                <a:latin typeface="Cambria Math" panose="02040503050406030204" pitchFamily="18" charset="0"/>
                              </a:rPr>
                              <m:t>𝑎</m:t>
                            </m:r>
                            <m:r>
                              <a:rPr lang="es-CO" sz="900" i="1">
                                <a:latin typeface="Cambria Math" panose="02040503050406030204" pitchFamily="18" charset="0"/>
                              </a:rPr>
                              <m:t>ñ</m:t>
                            </m:r>
                            <m:r>
                              <a:rPr lang="es-CO" sz="900" i="1">
                                <a:latin typeface="Cambria Math" panose="02040503050406030204" pitchFamily="18" charset="0"/>
                              </a:rPr>
                              <m:t>𝑜𝑠</m:t>
                            </m:r>
                          </m:den>
                        </m:f>
                        <m:r>
                          <a:rPr lang="es-ES" sz="900" b="0" i="1">
                            <a:latin typeface="Cambria Math" panose="02040503050406030204" pitchFamily="18" charset="0"/>
                          </a:rPr>
                          <m:t>∗1.000−</m:t>
                        </m:r>
                        <m:f>
                          <m:fPr>
                            <m:ctrlPr>
                              <a:rPr lang="es-ES" sz="900" b="0" i="1">
                                <a:latin typeface="Cambria Math" panose="02040503050406030204" pitchFamily="18" charset="0"/>
                              </a:rPr>
                            </m:ctrlPr>
                          </m:fPr>
                          <m:num>
                            <m:r>
                              <a:rPr lang="es-ES" sz="900" b="0" i="1">
                                <a:latin typeface="Cambria Math" panose="02040503050406030204" pitchFamily="18" charset="0"/>
                              </a:rPr>
                              <m:t>𝑁</m:t>
                            </m:r>
                            <m:r>
                              <a:rPr lang="es-ES" sz="900" b="0" i="1">
                                <a:latin typeface="Cambria Math" panose="02040503050406030204" pitchFamily="18" charset="0"/>
                              </a:rPr>
                              <m:t>ú</m:t>
                            </m:r>
                            <m:r>
                              <a:rPr lang="es-ES" sz="900" b="0" i="1">
                                <a:latin typeface="Cambria Math" panose="02040503050406030204" pitchFamily="18" charset="0"/>
                              </a:rPr>
                              <m:t>𝑚𝑒𝑟𝑜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𝑑𝑒𝑠𝑒𝑟𝑡𝑜𝑟𝑒𝑠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𝑡𝑟𝑎𝑛𝑠𝑖𝑐𝑖</m:t>
                            </m:r>
                            <m:r>
                              <a:rPr lang="es-ES" sz="900" b="0" i="1">
                                <a:latin typeface="Cambria Math" panose="02040503050406030204" pitchFamily="18" charset="0"/>
                              </a:rPr>
                              <m:t>ó</m:t>
                            </m:r>
                            <m:r>
                              <a:rPr lang="es-ES"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h𝑜𝑚𝑏𝑟𝑒𝑠</m:t>
                            </m:r>
                            <m:r>
                              <a:rPr lang="es-ES" sz="900" b="0" i="1">
                                <a:latin typeface="Cambria Math" panose="02040503050406030204" pitchFamily="18" charset="0"/>
                              </a:rPr>
                              <m:t> </m:t>
                            </m:r>
                            <m:r>
                              <a:rPr lang="es-ES" sz="900" b="0" i="1">
                                <a:latin typeface="Cambria Math" panose="02040503050406030204" pitchFamily="18" charset="0"/>
                              </a:rPr>
                              <m:t>𝑒𝑛𝑡𝑟𝑒</m:t>
                            </m:r>
                            <m:r>
                              <a:rPr lang="es-ES" sz="900" b="0" i="1">
                                <a:latin typeface="Cambria Math" panose="02040503050406030204" pitchFamily="18" charset="0"/>
                              </a:rPr>
                              <m:t> </m:t>
                            </m:r>
                            <m:r>
                              <a:rPr lang="es-ES" sz="900" b="0" i="1">
                                <a:latin typeface="Cambria Math" panose="02040503050406030204" pitchFamily="18" charset="0"/>
                              </a:rPr>
                              <m:t>𝑙𝑜𝑠</m:t>
                            </m:r>
                            <m:r>
                              <a:rPr lang="es-ES" sz="900" b="0" i="1">
                                <a:latin typeface="Cambria Math" panose="02040503050406030204" pitchFamily="18" charset="0"/>
                              </a:rPr>
                              <m:t> 6 −10 </m:t>
                            </m:r>
                            <m:r>
                              <a:rPr lang="es-ES" sz="900" b="0" i="1">
                                <a:latin typeface="Cambria Math" panose="02040503050406030204" pitchFamily="18" charset="0"/>
                              </a:rPr>
                              <m:t>𝑎</m:t>
                            </m:r>
                            <m:r>
                              <a:rPr lang="es-ES" sz="900" b="0" i="1">
                                <a:latin typeface="Cambria Math" panose="02040503050406030204" pitchFamily="18" charset="0"/>
                              </a:rPr>
                              <m:t>ñ</m:t>
                            </m:r>
                            <m:r>
                              <a:rPr lang="es-ES" sz="900" b="0" i="1">
                                <a:latin typeface="Cambria Math" panose="02040503050406030204" pitchFamily="18" charset="0"/>
                              </a:rPr>
                              <m:t>𝑜𝑠</m:t>
                            </m:r>
                          </m:den>
                        </m:f>
                        <m:r>
                          <a:rPr lang="es-ES" sz="900" b="0" i="1">
                            <a:latin typeface="Cambria Math" panose="02040503050406030204" pitchFamily="18" charset="0"/>
                          </a:rPr>
                          <m:t>∗1.000</m:t>
                        </m:r>
                      </m:num>
                      <m:den>
                        <m:r>
                          <a:rPr lang="es-CO" sz="900" i="1">
                            <a:latin typeface="Cambria Math" panose="02040503050406030204" pitchFamily="18" charset="0"/>
                          </a:rPr>
                          <m:t> </m:t>
                        </m:r>
                        <m:f>
                          <m:fPr>
                            <m:ctrlPr>
                              <a:rPr lang="es-ES" sz="900" b="0" i="1">
                                <a:solidFill>
                                  <a:schemeClr val="tx1"/>
                                </a:solidFill>
                                <a:effectLst/>
                                <a:latin typeface="Cambria Math" panose="02040503050406030204" pitchFamily="18" charset="0"/>
                                <a:ea typeface="+mn-ea"/>
                                <a:cs typeface="+mn-cs"/>
                              </a:rPr>
                            </m:ctrlPr>
                          </m:fPr>
                          <m:num>
                            <m:r>
                              <a:rPr lang="es-ES" sz="900" b="0" i="1">
                                <a:solidFill>
                                  <a:schemeClr val="tx1"/>
                                </a:solidFill>
                                <a:effectLst/>
                                <a:latin typeface="Cambria Math" panose="02040503050406030204" pitchFamily="18" charset="0"/>
                                <a:ea typeface="+mn-ea"/>
                                <a:cs typeface="+mn-cs"/>
                              </a:rPr>
                              <m:t>𝑁</m:t>
                            </m:r>
                            <m:r>
                              <a:rPr lang="es-ES" sz="900" b="0" i="1">
                                <a:solidFill>
                                  <a:schemeClr val="tx1"/>
                                </a:solidFill>
                                <a:effectLst/>
                                <a:latin typeface="Cambria Math" panose="02040503050406030204" pitchFamily="18" charset="0"/>
                                <a:ea typeface="+mn-ea"/>
                                <a:cs typeface="+mn-cs"/>
                              </a:rPr>
                              <m:t>ú</m:t>
                            </m:r>
                            <m:r>
                              <a:rPr lang="es-ES" sz="900" b="0" i="1">
                                <a:solidFill>
                                  <a:schemeClr val="tx1"/>
                                </a:solidFill>
                                <a:effectLst/>
                                <a:latin typeface="Cambria Math" panose="02040503050406030204" pitchFamily="18" charset="0"/>
                                <a:ea typeface="+mn-ea"/>
                                <a:cs typeface="+mn-cs"/>
                              </a:rPr>
                              <m:t>𝑚𝑒𝑟𝑜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𝑑𝑒𝑠𝑒𝑟𝑡𝑜𝑟𝑒𝑠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𝑡𝑟𝑎𝑛𝑠𝑖𝑐𝑖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𝑒𝑛𝑡𝑟𝑒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𝑙𝑜𝑠</m:t>
                            </m:r>
                            <m:r>
                              <a:rPr lang="es-ES" sz="900" b="0" i="1">
                                <a:solidFill>
                                  <a:schemeClr val="tx1"/>
                                </a:solidFill>
                                <a:effectLst/>
                                <a:latin typeface="Cambria Math" panose="02040503050406030204" pitchFamily="18" charset="0"/>
                                <a:ea typeface="+mn-ea"/>
                                <a:cs typeface="+mn-cs"/>
                              </a:rPr>
                              <m:t> 6 −10 </m:t>
                            </m:r>
                            <m:r>
                              <a:rPr lang="es-ES" sz="900" b="0" i="1">
                                <a:solidFill>
                                  <a:schemeClr val="tx1"/>
                                </a:solidFill>
                                <a:effectLst/>
                                <a:latin typeface="Cambria Math" panose="02040503050406030204" pitchFamily="18" charset="0"/>
                                <a:ea typeface="+mn-ea"/>
                                <a:cs typeface="+mn-cs"/>
                              </a:rPr>
                              <m:t>𝑎</m:t>
                            </m:r>
                            <m:r>
                              <a:rPr lang="es-ES" sz="900" b="0" i="1">
                                <a:solidFill>
                                  <a:schemeClr val="tx1"/>
                                </a:solidFill>
                                <a:effectLst/>
                                <a:latin typeface="Cambria Math" panose="02040503050406030204" pitchFamily="18" charset="0"/>
                                <a:ea typeface="+mn-ea"/>
                                <a:cs typeface="+mn-cs"/>
                              </a:rPr>
                              <m:t>ñ</m:t>
                            </m:r>
                            <m:r>
                              <a:rPr lang="es-ES" sz="900" b="0" i="1">
                                <a:solidFill>
                                  <a:schemeClr val="tx1"/>
                                </a:solidFill>
                                <a:effectLst/>
                                <a:latin typeface="Cambria Math" panose="02040503050406030204" pitchFamily="18" charset="0"/>
                                <a:ea typeface="+mn-ea"/>
                                <a:cs typeface="+mn-cs"/>
                              </a:rPr>
                              <m:t>𝑜𝑠</m:t>
                            </m:r>
                          </m:den>
                        </m:f>
                        <m:r>
                          <a:rPr lang="es-ES" sz="900" b="0" i="1">
                            <a:solidFill>
                              <a:schemeClr val="tx1"/>
                            </a:solidFill>
                            <a:effectLst/>
                            <a:latin typeface="Cambria Math" panose="02040503050406030204" pitchFamily="18" charset="0"/>
                            <a:ea typeface="+mn-ea"/>
                            <a:cs typeface="+mn-cs"/>
                          </a:rPr>
                          <m:t>∗1.000</m:t>
                        </m:r>
                      </m:den>
                    </m:f>
                  </m:oMath>
                </m:oMathPara>
              </a14:m>
              <a:endParaRPr lang="es-CO" sz="900"/>
            </a:p>
          </xdr:txBody>
        </xdr:sp>
      </mc:Choice>
      <mc:Fallback xmlns="">
        <xdr:sp macro="" textlink="">
          <xdr:nvSpPr>
            <xdr:cNvPr id="2" name="CuadroTexto 1">
              <a:extLst>
                <a:ext uri="{FF2B5EF4-FFF2-40B4-BE49-F238E27FC236}">
                  <a16:creationId xmlns:a16="http://schemas.microsoft.com/office/drawing/2014/main" id="{DF5F8159-CAAE-481D-9604-4EA4CDD84F90}"/>
                </a:ext>
              </a:extLst>
            </xdr:cNvPr>
            <xdr:cNvSpPr txBox="1"/>
          </xdr:nvSpPr>
          <xdr:spPr>
            <a:xfrm>
              <a:off x="1721397" y="4946584"/>
              <a:ext cx="11094065" cy="504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((𝑁ú𝑚𝑒𝑟𝑜 𝑑𝑒 𝑚𝑢𝑗𝑒𝑟𝑒𝑠 </a:t>
              </a:r>
              <a:r>
                <a:rPr lang="es-ES" sz="900" b="0" i="0">
                  <a:latin typeface="Cambria Math" panose="02040503050406030204" pitchFamily="18" charset="0"/>
                </a:rPr>
                <a:t>𝑑𝑒𝑠𝑒𝑟𝑡𝑜𝑟𝑎𝑠 𝑒𝑛 𝑡𝑟𝑎𝑛𝑠𝑖𝑐𝑖ó𝑛</a:t>
              </a:r>
              <a:r>
                <a:rPr lang="es-CO" sz="900" b="0" i="0">
                  <a:latin typeface="Cambria Math" panose="02040503050406030204" pitchFamily="18" charset="0"/>
                </a:rPr>
                <a:t>)/(</a:t>
              </a:r>
              <a:r>
                <a:rPr lang="es-CO" sz="900" i="0">
                  <a:latin typeface="Cambria Math" panose="02040503050406030204" pitchFamily="18" charset="0"/>
                </a:rPr>
                <a:t>𝑇𝑜𝑡𝑎𝑙 𝑑𝑒 𝑚𝑢𝑗𝑒𝑟𝑒𝑠 𝑒𝑛𝑡𝑟𝑒 𝑙𝑜𝑠 6−10 𝑎ñ𝑜𝑠)</a:t>
              </a:r>
              <a:r>
                <a:rPr lang="es-ES" sz="900" b="0" i="0">
                  <a:latin typeface="Cambria Math" panose="02040503050406030204" pitchFamily="18" charset="0"/>
                </a:rPr>
                <a:t>∗1.000−(𝑁ú𝑚𝑒𝑟𝑜 𝑑𝑒 ℎ𝑜𝑚𝑏𝑟𝑒𝑠 𝑑𝑒𝑠𝑒𝑟𝑡𝑜𝑟𝑒𝑠 𝑒𝑛 𝑡𝑟𝑎𝑛𝑠𝑖𝑐𝑖ó𝑛)/(𝑇𝑜𝑡𝑎𝑙 𝑑𝑒 ℎ𝑜𝑚𝑏𝑟𝑒𝑠 𝑒𝑛𝑡𝑟𝑒 𝑙𝑜𝑠 6 −10 𝑎ñ𝑜𝑠)∗1.000</a:t>
              </a:r>
              <a:r>
                <a:rPr lang="es-CO" sz="900" b="0" i="0">
                  <a:latin typeface="Cambria Math" panose="02040503050406030204" pitchFamily="18" charset="0"/>
                </a:rPr>
                <a:t>)/(</a:t>
              </a:r>
              <a:r>
                <a:rPr lang="es-CO" sz="900" i="0">
                  <a:latin typeface="Cambria Math" panose="02040503050406030204" pitchFamily="18" charset="0"/>
                </a:rPr>
                <a:t> </a:t>
              </a:r>
              <a:r>
                <a:rPr lang="es-ES" sz="900" b="0" i="0">
                  <a:solidFill>
                    <a:schemeClr val="tx1"/>
                  </a:solidFill>
                  <a:effectLst/>
                  <a:latin typeface="Cambria Math" panose="02040503050406030204" pitchFamily="18" charset="0"/>
                  <a:ea typeface="+mn-ea"/>
                  <a:cs typeface="+mn-cs"/>
                </a:rPr>
                <a:t>(𝑁ú𝑚𝑒𝑟𝑜 𝑑𝑒 ℎ𝑜𝑚𝑏𝑟𝑒𝑠 𝑑𝑒𝑠𝑒𝑟𝑡𝑜𝑟𝑒𝑠 𝑒𝑛 𝑡𝑟𝑎𝑛𝑠𝑖𝑐𝑖ó𝑛)/(𝑇𝑜𝑡𝑎𝑙 𝑑𝑒 ℎ𝑜𝑚𝑏𝑟𝑒𝑠 𝑒𝑛𝑡𝑟𝑒 𝑙𝑜𝑠 6 −10 𝑎ñ𝑜𝑠)∗1.000</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editAs="oneCell">
    <xdr:from>
      <xdr:col>0</xdr:col>
      <xdr:colOff>0</xdr:colOff>
      <xdr:row>64</xdr:row>
      <xdr:rowOff>27213</xdr:rowOff>
    </xdr:from>
    <xdr:to>
      <xdr:col>13</xdr:col>
      <xdr:colOff>9070</xdr:colOff>
      <xdr:row>71</xdr:row>
      <xdr:rowOff>16005</xdr:rowOff>
    </xdr:to>
    <xdr:pic>
      <xdr:nvPicPr>
        <xdr:cNvPr id="4" name="Imagen 3">
          <a:extLst>
            <a:ext uri="{FF2B5EF4-FFF2-40B4-BE49-F238E27FC236}">
              <a16:creationId xmlns:a16="http://schemas.microsoft.com/office/drawing/2014/main" id="{A2723E63-C5F6-474E-8B83-0D647F15F1AC}"/>
            </a:ext>
          </a:extLst>
        </xdr:cNvPr>
        <xdr:cNvPicPr>
          <a:picLocks noChangeAspect="1"/>
        </xdr:cNvPicPr>
      </xdr:nvPicPr>
      <xdr:blipFill rotWithShape="1">
        <a:blip xmlns:r="http://schemas.openxmlformats.org/officeDocument/2006/relationships" r:embed="rId1"/>
        <a:srcRect r="1627"/>
        <a:stretch/>
      </xdr:blipFill>
      <xdr:spPr>
        <a:xfrm>
          <a:off x="0" y="15305313"/>
          <a:ext cx="13258345" cy="1322292"/>
        </a:xfrm>
        <a:prstGeom prst="rect">
          <a:avLst/>
        </a:prstGeom>
      </xdr:spPr>
    </xdr:pic>
    <xdr:clientData/>
  </xdr:two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C86FD57-2354-46C2-B738-01E29C9A142B}"/>
            </a:ext>
          </a:extLst>
        </xdr:cNvPr>
        <xdr:cNvGrpSpPr/>
      </xdr:nvGrpSpPr>
      <xdr:grpSpPr>
        <a:xfrm>
          <a:off x="0" y="0"/>
          <a:ext cx="13598638" cy="2517321"/>
          <a:chOff x="0" y="0"/>
          <a:chExt cx="12845143" cy="2517321"/>
        </a:xfrm>
      </xdr:grpSpPr>
      <xdr:pic>
        <xdr:nvPicPr>
          <xdr:cNvPr id="6" name="Imagen 5">
            <a:extLst>
              <a:ext uri="{FF2B5EF4-FFF2-40B4-BE49-F238E27FC236}">
                <a16:creationId xmlns:a16="http://schemas.microsoft.com/office/drawing/2014/main" id="{72A244B4-9A83-4676-772C-4E6386EB02FE}"/>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7" name="CuadroTexto 6">
            <a:extLst>
              <a:ext uri="{FF2B5EF4-FFF2-40B4-BE49-F238E27FC236}">
                <a16:creationId xmlns:a16="http://schemas.microsoft.com/office/drawing/2014/main" id="{902E10D2-D8AE-96B1-048E-BCBF7BAECF11}"/>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03E6A-A679-4CF1-8023-DCE114528FD2}">
  <dimension ref="A1:H1008"/>
  <sheetViews>
    <sheetView tabSelected="1" zoomScale="70" zoomScaleNormal="70" workbookViewId="0"/>
  </sheetViews>
  <sheetFormatPr baseColWidth="10" defaultColWidth="13" defaultRowHeight="15" customHeight="1" x14ac:dyDescent="0.25"/>
  <cols>
    <col min="1" max="2" width="10.125" style="14" bestFit="1" customWidth="1"/>
    <col min="3" max="3" width="14.375" style="14" bestFit="1" customWidth="1"/>
    <col min="4" max="4" width="20.25" style="14" bestFit="1" customWidth="1"/>
    <col min="5" max="5" width="15.25" style="14" bestFit="1" customWidth="1"/>
    <col min="6" max="6" width="44" style="14" bestFit="1" customWidth="1"/>
    <col min="7" max="7" width="16.5" style="14" bestFit="1" customWidth="1"/>
    <col min="8" max="8" width="12.25" style="14" bestFit="1" customWidth="1"/>
    <col min="9" max="30" width="9.625" style="14" customWidth="1"/>
    <col min="31" max="16384" width="13" style="14"/>
  </cols>
  <sheetData>
    <row r="1" spans="1:8" ht="14.25" customHeight="1" x14ac:dyDescent="0.25">
      <c r="A1" s="11" t="s">
        <v>0</v>
      </c>
      <c r="B1" s="11" t="s">
        <v>1</v>
      </c>
      <c r="C1" s="12" t="s">
        <v>2</v>
      </c>
      <c r="D1" s="12" t="s">
        <v>3</v>
      </c>
      <c r="E1" s="13" t="s">
        <v>4</v>
      </c>
      <c r="F1" s="13" t="s">
        <v>5</v>
      </c>
      <c r="G1" s="13" t="s">
        <v>6</v>
      </c>
      <c r="H1" s="12" t="s">
        <v>7</v>
      </c>
    </row>
    <row r="2" spans="1:8" ht="14.25" customHeight="1" x14ac:dyDescent="0.25">
      <c r="A2" s="15" t="s">
        <v>8</v>
      </c>
      <c r="B2" s="16" t="s">
        <v>9</v>
      </c>
      <c r="C2" s="17" t="s">
        <v>10</v>
      </c>
      <c r="D2" s="17" t="s">
        <v>11</v>
      </c>
      <c r="E2" s="17" t="s">
        <v>12</v>
      </c>
      <c r="F2" s="17" t="s">
        <v>13</v>
      </c>
      <c r="G2" s="17" t="s">
        <v>14</v>
      </c>
      <c r="H2" s="17" t="s">
        <v>15</v>
      </c>
    </row>
    <row r="3" spans="1:8" ht="14.25" customHeight="1" x14ac:dyDescent="0.25">
      <c r="A3" s="15" t="s">
        <v>8</v>
      </c>
      <c r="B3" s="16" t="s">
        <v>9</v>
      </c>
      <c r="C3" s="17" t="s">
        <v>10</v>
      </c>
      <c r="D3" s="17" t="s">
        <v>11</v>
      </c>
      <c r="E3" s="17" t="s">
        <v>16</v>
      </c>
      <c r="F3" s="17" t="s">
        <v>17</v>
      </c>
      <c r="G3" s="17" t="s">
        <v>14</v>
      </c>
      <c r="H3" s="17" t="s">
        <v>15</v>
      </c>
    </row>
    <row r="4" spans="1:8" ht="14.25" customHeight="1" x14ac:dyDescent="0.25">
      <c r="A4" s="15" t="s">
        <v>8</v>
      </c>
      <c r="B4" s="16" t="s">
        <v>9</v>
      </c>
      <c r="C4" s="17" t="s">
        <v>10</v>
      </c>
      <c r="D4" s="17" t="s">
        <v>11</v>
      </c>
      <c r="E4" s="17" t="s">
        <v>18</v>
      </c>
      <c r="F4" s="17" t="s">
        <v>19</v>
      </c>
      <c r="G4" s="17" t="s">
        <v>14</v>
      </c>
      <c r="H4" s="17" t="s">
        <v>15</v>
      </c>
    </row>
    <row r="5" spans="1:8" ht="14.25" customHeight="1" x14ac:dyDescent="0.25">
      <c r="A5" s="15" t="s">
        <v>8</v>
      </c>
      <c r="B5" s="16" t="s">
        <v>9</v>
      </c>
      <c r="C5" s="17" t="s">
        <v>10</v>
      </c>
      <c r="D5" s="17" t="s">
        <v>11</v>
      </c>
      <c r="E5" s="17" t="s">
        <v>20</v>
      </c>
      <c r="F5" s="17" t="s">
        <v>21</v>
      </c>
      <c r="G5" s="17" t="s">
        <v>14</v>
      </c>
      <c r="H5" s="17" t="s">
        <v>15</v>
      </c>
    </row>
    <row r="6" spans="1:8" ht="14.25" customHeight="1" x14ac:dyDescent="0.25">
      <c r="A6" s="15" t="s">
        <v>8</v>
      </c>
      <c r="B6" s="16" t="s">
        <v>9</v>
      </c>
      <c r="C6" s="17" t="s">
        <v>10</v>
      </c>
      <c r="D6" s="17" t="s">
        <v>11</v>
      </c>
      <c r="E6" s="17" t="s">
        <v>22</v>
      </c>
      <c r="F6" s="17" t="s">
        <v>23</v>
      </c>
      <c r="G6" s="17" t="s">
        <v>14</v>
      </c>
      <c r="H6" s="17" t="s">
        <v>15</v>
      </c>
    </row>
    <row r="7" spans="1:8" ht="14.25" customHeight="1" x14ac:dyDescent="0.25">
      <c r="A7" s="15" t="s">
        <v>8</v>
      </c>
      <c r="B7" s="16" t="s">
        <v>9</v>
      </c>
      <c r="C7" s="17" t="s">
        <v>10</v>
      </c>
      <c r="D7" s="17" t="s">
        <v>11</v>
      </c>
      <c r="E7" s="17" t="s">
        <v>24</v>
      </c>
      <c r="F7" s="18" t="s">
        <v>25</v>
      </c>
      <c r="G7" s="17" t="s">
        <v>14</v>
      </c>
      <c r="H7" s="17" t="s">
        <v>15</v>
      </c>
    </row>
    <row r="8" spans="1:8" ht="14.25" customHeight="1" x14ac:dyDescent="0.25">
      <c r="A8" s="15" t="s">
        <v>8</v>
      </c>
      <c r="B8" s="16" t="s">
        <v>9</v>
      </c>
      <c r="C8" s="17" t="s">
        <v>10</v>
      </c>
      <c r="D8" s="17" t="s">
        <v>11</v>
      </c>
      <c r="E8" s="17" t="s">
        <v>26</v>
      </c>
      <c r="F8" s="18" t="s">
        <v>27</v>
      </c>
      <c r="G8" s="17" t="s">
        <v>14</v>
      </c>
      <c r="H8" s="17" t="s">
        <v>15</v>
      </c>
    </row>
    <row r="9" spans="1:8" ht="14.25" customHeight="1" x14ac:dyDescent="0.25">
      <c r="A9" s="15" t="s">
        <v>8</v>
      </c>
      <c r="B9" s="16" t="s">
        <v>9</v>
      </c>
      <c r="C9" s="17" t="s">
        <v>10</v>
      </c>
      <c r="D9" s="19" t="s">
        <v>11</v>
      </c>
      <c r="E9" s="17" t="s">
        <v>28</v>
      </c>
      <c r="F9" s="20" t="s">
        <v>29</v>
      </c>
      <c r="G9" s="19" t="s">
        <v>14</v>
      </c>
      <c r="H9" s="17" t="s">
        <v>15</v>
      </c>
    </row>
    <row r="10" spans="1:8" ht="14.25" customHeight="1" x14ac:dyDescent="0.25">
      <c r="A10" s="15" t="s">
        <v>8</v>
      </c>
      <c r="B10" s="16" t="s">
        <v>9</v>
      </c>
      <c r="C10" s="17" t="s">
        <v>10</v>
      </c>
      <c r="D10" s="19" t="s">
        <v>11</v>
      </c>
      <c r="E10" s="17" t="s">
        <v>30</v>
      </c>
      <c r="F10" s="17" t="s">
        <v>31</v>
      </c>
      <c r="G10" s="17" t="s">
        <v>32</v>
      </c>
      <c r="H10" s="17" t="s">
        <v>15</v>
      </c>
    </row>
    <row r="11" spans="1:8" ht="14.25" customHeight="1" x14ac:dyDescent="0.25">
      <c r="A11" s="15" t="s">
        <v>8</v>
      </c>
      <c r="B11" s="16" t="s">
        <v>9</v>
      </c>
      <c r="C11" s="17" t="s">
        <v>10</v>
      </c>
      <c r="D11" s="19" t="s">
        <v>11</v>
      </c>
      <c r="E11" s="17" t="s">
        <v>33</v>
      </c>
      <c r="F11" s="17" t="s">
        <v>34</v>
      </c>
      <c r="G11" s="17" t="s">
        <v>32</v>
      </c>
      <c r="H11" s="17" t="s">
        <v>15</v>
      </c>
    </row>
    <row r="12" spans="1:8" ht="14.25" customHeight="1" x14ac:dyDescent="0.25">
      <c r="A12" s="15" t="s">
        <v>8</v>
      </c>
      <c r="B12" s="16" t="s">
        <v>9</v>
      </c>
      <c r="C12" s="17" t="s">
        <v>10</v>
      </c>
      <c r="D12" s="19" t="s">
        <v>11</v>
      </c>
      <c r="E12" s="17" t="s">
        <v>35</v>
      </c>
      <c r="F12" s="17" t="s">
        <v>36</v>
      </c>
      <c r="G12" s="17" t="s">
        <v>32</v>
      </c>
      <c r="H12" s="17" t="s">
        <v>15</v>
      </c>
    </row>
    <row r="13" spans="1:8" ht="14.25" customHeight="1" x14ac:dyDescent="0.25">
      <c r="A13" s="15" t="s">
        <v>8</v>
      </c>
      <c r="B13" s="16" t="s">
        <v>9</v>
      </c>
      <c r="C13" s="17" t="s">
        <v>10</v>
      </c>
      <c r="D13" s="19" t="s">
        <v>11</v>
      </c>
      <c r="E13" s="17" t="s">
        <v>37</v>
      </c>
      <c r="F13" s="17" t="s">
        <v>38</v>
      </c>
      <c r="G13" s="17" t="s">
        <v>32</v>
      </c>
      <c r="H13" s="17" t="s">
        <v>15</v>
      </c>
    </row>
    <row r="14" spans="1:8" x14ac:dyDescent="0.25">
      <c r="A14" s="15" t="s">
        <v>8</v>
      </c>
      <c r="B14" s="16" t="s">
        <v>9</v>
      </c>
      <c r="C14" s="19" t="s">
        <v>39</v>
      </c>
      <c r="D14" s="19" t="s">
        <v>40</v>
      </c>
      <c r="E14" s="19" t="s">
        <v>41</v>
      </c>
      <c r="F14" s="19" t="s">
        <v>42</v>
      </c>
      <c r="G14" s="19" t="s">
        <v>32</v>
      </c>
      <c r="H14" s="17" t="s">
        <v>15</v>
      </c>
    </row>
    <row r="15" spans="1:8" x14ac:dyDescent="0.25">
      <c r="A15" s="15" t="s">
        <v>8</v>
      </c>
      <c r="B15" s="16" t="s">
        <v>9</v>
      </c>
      <c r="C15" s="19" t="s">
        <v>39</v>
      </c>
      <c r="D15" s="17" t="s">
        <v>40</v>
      </c>
      <c r="E15" s="19" t="s">
        <v>43</v>
      </c>
      <c r="F15" s="17" t="s">
        <v>44</v>
      </c>
      <c r="G15" s="17" t="s">
        <v>32</v>
      </c>
      <c r="H15" s="17" t="s">
        <v>15</v>
      </c>
    </row>
    <row r="16" spans="1:8" ht="14.25" customHeight="1" x14ac:dyDescent="0.25">
      <c r="A16" s="15" t="s">
        <v>8</v>
      </c>
      <c r="B16" s="16" t="s">
        <v>9</v>
      </c>
      <c r="C16" s="19" t="s">
        <v>39</v>
      </c>
      <c r="D16" s="17" t="s">
        <v>40</v>
      </c>
      <c r="E16" s="19" t="s">
        <v>45</v>
      </c>
      <c r="F16" s="17" t="s">
        <v>46</v>
      </c>
      <c r="G16" s="17" t="s">
        <v>14</v>
      </c>
      <c r="H16" s="17" t="s">
        <v>15</v>
      </c>
    </row>
    <row r="17" spans="1:8" ht="14.25" customHeight="1" x14ac:dyDescent="0.25">
      <c r="A17" s="15" t="s">
        <v>8</v>
      </c>
      <c r="B17" s="16" t="s">
        <v>9</v>
      </c>
      <c r="C17" s="19" t="s">
        <v>39</v>
      </c>
      <c r="D17" s="17" t="s">
        <v>40</v>
      </c>
      <c r="E17" s="19" t="s">
        <v>47</v>
      </c>
      <c r="F17" s="17" t="s">
        <v>48</v>
      </c>
      <c r="G17" s="17" t="s">
        <v>14</v>
      </c>
      <c r="H17" s="17" t="s">
        <v>15</v>
      </c>
    </row>
    <row r="18" spans="1:8" ht="14.25" customHeight="1" x14ac:dyDescent="0.25">
      <c r="A18" s="15" t="s">
        <v>8</v>
      </c>
      <c r="B18" s="16" t="s">
        <v>9</v>
      </c>
      <c r="C18" s="19" t="s">
        <v>39</v>
      </c>
      <c r="D18" s="17" t="s">
        <v>40</v>
      </c>
      <c r="E18" s="19" t="s">
        <v>49</v>
      </c>
      <c r="F18" s="17" t="s">
        <v>50</v>
      </c>
      <c r="G18" s="17" t="s">
        <v>14</v>
      </c>
      <c r="H18" s="17" t="s">
        <v>15</v>
      </c>
    </row>
    <row r="19" spans="1:8" ht="14.25" customHeight="1" x14ac:dyDescent="0.25">
      <c r="A19" s="15" t="s">
        <v>8</v>
      </c>
      <c r="B19" s="16" t="s">
        <v>9</v>
      </c>
      <c r="C19" s="19" t="s">
        <v>39</v>
      </c>
      <c r="D19" s="17" t="s">
        <v>40</v>
      </c>
      <c r="E19" s="19" t="s">
        <v>51</v>
      </c>
      <c r="F19" s="17" t="s">
        <v>52</v>
      </c>
      <c r="G19" s="17" t="s">
        <v>14</v>
      </c>
      <c r="H19" s="17" t="s">
        <v>15</v>
      </c>
    </row>
    <row r="20" spans="1:8" ht="14.25" customHeight="1" x14ac:dyDescent="0.25">
      <c r="A20" s="15" t="s">
        <v>8</v>
      </c>
      <c r="B20" s="16" t="s">
        <v>9</v>
      </c>
      <c r="C20" s="19" t="s">
        <v>39</v>
      </c>
      <c r="D20" s="17" t="s">
        <v>40</v>
      </c>
      <c r="E20" s="19" t="s">
        <v>53</v>
      </c>
      <c r="F20" s="17" t="s">
        <v>54</v>
      </c>
      <c r="G20" s="17" t="s">
        <v>14</v>
      </c>
      <c r="H20" s="17" t="s">
        <v>15</v>
      </c>
    </row>
    <row r="21" spans="1:8" ht="14.25" customHeight="1" x14ac:dyDescent="0.25">
      <c r="A21" s="15" t="s">
        <v>8</v>
      </c>
      <c r="B21" s="16" t="s">
        <v>9</v>
      </c>
      <c r="C21" s="19" t="s">
        <v>39</v>
      </c>
      <c r="D21" s="17" t="s">
        <v>40</v>
      </c>
      <c r="E21" s="19" t="s">
        <v>55</v>
      </c>
      <c r="F21" s="17" t="s">
        <v>56</v>
      </c>
      <c r="G21" s="17" t="s">
        <v>14</v>
      </c>
      <c r="H21" s="17" t="s">
        <v>15</v>
      </c>
    </row>
    <row r="22" spans="1:8" ht="14.25" customHeight="1" x14ac:dyDescent="0.25">
      <c r="A22" s="15" t="s">
        <v>8</v>
      </c>
      <c r="B22" s="16" t="s">
        <v>9</v>
      </c>
      <c r="C22" s="17" t="s">
        <v>57</v>
      </c>
      <c r="D22" s="17" t="s">
        <v>58</v>
      </c>
      <c r="E22" s="17" t="s">
        <v>59</v>
      </c>
      <c r="F22" s="17" t="s">
        <v>60</v>
      </c>
      <c r="G22" s="17" t="s">
        <v>14</v>
      </c>
      <c r="H22" s="17" t="s">
        <v>15</v>
      </c>
    </row>
    <row r="23" spans="1:8" ht="14.25" customHeight="1" x14ac:dyDescent="0.25">
      <c r="A23" s="15" t="s">
        <v>8</v>
      </c>
      <c r="B23" s="16" t="s">
        <v>9</v>
      </c>
      <c r="C23" s="17" t="s">
        <v>57</v>
      </c>
      <c r="D23" s="17" t="s">
        <v>58</v>
      </c>
      <c r="E23" s="17" t="s">
        <v>61</v>
      </c>
      <c r="F23" s="17" t="s">
        <v>62</v>
      </c>
      <c r="G23" s="17" t="s">
        <v>14</v>
      </c>
      <c r="H23" s="17" t="s">
        <v>15</v>
      </c>
    </row>
    <row r="24" spans="1:8" ht="14.25" customHeight="1" x14ac:dyDescent="0.25"/>
    <row r="25" spans="1:8" ht="14.25" customHeight="1" x14ac:dyDescent="0.25"/>
    <row r="26" spans="1:8" ht="14.25" customHeight="1" x14ac:dyDescent="0.25"/>
    <row r="27" spans="1:8" ht="14.25" customHeight="1" x14ac:dyDescent="0.25"/>
    <row r="28" spans="1:8" ht="14.25" customHeight="1" x14ac:dyDescent="0.25"/>
    <row r="29" spans="1:8" ht="14.25" customHeight="1" x14ac:dyDescent="0.25">
      <c r="D29" s="21"/>
      <c r="E29" s="21"/>
    </row>
    <row r="30" spans="1:8" ht="14.25" customHeight="1" x14ac:dyDescent="0.25">
      <c r="D30" s="21"/>
      <c r="E30" s="21"/>
    </row>
    <row r="31" spans="1:8" ht="14.25" customHeight="1" x14ac:dyDescent="0.25"/>
    <row r="32" spans="1:8"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row r="1004" ht="14.25" customHeight="1" x14ac:dyDescent="0.25"/>
    <row r="1005" ht="14.25" customHeight="1" x14ac:dyDescent="0.25"/>
    <row r="1006" ht="14.25" customHeight="1" x14ac:dyDescent="0.25"/>
    <row r="1007" ht="14.25" customHeight="1" x14ac:dyDescent="0.25"/>
    <row r="1008" ht="14.25" customHeight="1" x14ac:dyDescent="0.25"/>
  </sheetData>
  <phoneticPr fontId="10" type="noConversion"/>
  <pageMargins left="0.7" right="0.7" top="0.75" bottom="0.75" header="0" footer="0"/>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51DFA-C12D-48BD-BB15-350465B27E0D}">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31</v>
      </c>
      <c r="C16" s="36"/>
      <c r="D16" s="36"/>
      <c r="E16" s="36"/>
      <c r="F16" s="36"/>
      <c r="G16" s="36"/>
      <c r="H16" s="36"/>
      <c r="I16" s="36"/>
      <c r="J16" s="36"/>
      <c r="K16" s="36"/>
      <c r="L16" s="36"/>
    </row>
    <row r="17" spans="1:14" s="3" customFormat="1" ht="44.1" customHeight="1" x14ac:dyDescent="0.25">
      <c r="A17" s="2" t="s">
        <v>66</v>
      </c>
      <c r="B17" s="36" t="s">
        <v>187</v>
      </c>
      <c r="C17" s="36"/>
      <c r="D17" s="36"/>
      <c r="E17" s="36"/>
      <c r="F17" s="36"/>
      <c r="G17" s="36"/>
      <c r="H17" s="36"/>
      <c r="I17" s="36"/>
      <c r="J17" s="36"/>
      <c r="K17" s="36"/>
      <c r="L17" s="36"/>
    </row>
    <row r="18" spans="1:14" s="3" customFormat="1" ht="44.1" customHeight="1" x14ac:dyDescent="0.25">
      <c r="A18" s="2" t="s">
        <v>68</v>
      </c>
      <c r="B18" s="36" t="s">
        <v>188</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236</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189</v>
      </c>
      <c r="G21" s="33"/>
      <c r="H21" s="33"/>
      <c r="I21" s="34"/>
      <c r="J21" s="2" t="s">
        <v>76</v>
      </c>
      <c r="K21" s="36" t="s">
        <v>32</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28.418124006359303</v>
      </c>
      <c r="D24" s="9">
        <v>29.571029697943999</v>
      </c>
      <c r="E24" s="9">
        <f>(C24-D24)/D24</f>
        <v>-3.8987674875077295E-2</v>
      </c>
      <c r="F24" s="8">
        <f>ABS(E24)</f>
        <v>3.8987674875077295E-2</v>
      </c>
      <c r="G24" s="7">
        <f>RANK(F24,$F$24:$F$56,1)</f>
        <v>6</v>
      </c>
      <c r="H24" s="9">
        <v>29.0069573484292</v>
      </c>
      <c r="I24" s="9">
        <f>H24/MAX($H$24:$H$56)</f>
        <v>0.19305587402710556</v>
      </c>
      <c r="J24" s="7">
        <f>RANK(I24,$I$24:$I$56,0)</f>
        <v>22</v>
      </c>
      <c r="K24" s="8">
        <f>I24*F24</f>
        <v>7.5267996492926707E-3</v>
      </c>
      <c r="L24" s="7">
        <f>RANK(K24,$K$24:$K$56,1)</f>
        <v>7</v>
      </c>
      <c r="M24" s="6">
        <f>IF(E24&gt;0,1,-1)</f>
        <v>-1</v>
      </c>
      <c r="N24" s="6">
        <f>K24*M24</f>
        <v>-7.5267996492926707E-3</v>
      </c>
    </row>
    <row r="25" spans="1:14" x14ac:dyDescent="0.25">
      <c r="A25" s="7">
        <v>8</v>
      </c>
      <c r="B25" s="7" t="s">
        <v>148</v>
      </c>
      <c r="C25" s="9">
        <v>33.7816419870489</v>
      </c>
      <c r="D25" s="9">
        <v>39.954833666290298</v>
      </c>
      <c r="E25" s="9">
        <f t="shared" ref="E25:E56" si="0">(C25-D25)/D25</f>
        <v>-0.154504251745883</v>
      </c>
      <c r="F25" s="8">
        <f t="shared" ref="F25:F56" si="1">ABS(E25)</f>
        <v>0.154504251745883</v>
      </c>
      <c r="G25" s="7">
        <f t="shared" ref="G25:G56" si="2">RANK(F25,$F$24:$F$56,1)</f>
        <v>21</v>
      </c>
      <c r="H25" s="9">
        <v>36.932762863286698</v>
      </c>
      <c r="I25" s="9">
        <f t="shared" ref="I25:I56" si="3">H25/MAX($H$24:$H$56)</f>
        <v>0.24580609159249692</v>
      </c>
      <c r="J25" s="7">
        <f t="shared" ref="J25:J56" si="4">RANK(I25,$I$24:$I$56,0)</f>
        <v>10</v>
      </c>
      <c r="K25" s="8">
        <f t="shared" ref="K25:K56" si="5">I25*F25</f>
        <v>3.7978086256078722E-2</v>
      </c>
      <c r="L25" s="7">
        <f t="shared" ref="L25:L56" si="6">RANK(K25,$K$24:$K$56,1)</f>
        <v>21</v>
      </c>
      <c r="M25" s="6">
        <f t="shared" ref="M25:M56" si="7">IF(E25&gt;0,1,-1)</f>
        <v>-1</v>
      </c>
      <c r="N25" s="6">
        <f t="shared" ref="N25:N56" si="8">K25*M25</f>
        <v>-3.7978086256078722E-2</v>
      </c>
    </row>
    <row r="26" spans="1:14" x14ac:dyDescent="0.25">
      <c r="A26" s="7">
        <v>11</v>
      </c>
      <c r="B26" s="7" t="s">
        <v>190</v>
      </c>
      <c r="C26" s="9">
        <v>31.741063043886601</v>
      </c>
      <c r="D26" s="9">
        <v>33.465513097813002</v>
      </c>
      <c r="E26" s="9">
        <f t="shared" si="0"/>
        <v>-5.1529168218224466E-2</v>
      </c>
      <c r="F26" s="8">
        <f t="shared" si="1"/>
        <v>5.1529168218224466E-2</v>
      </c>
      <c r="G26" s="7">
        <f t="shared" si="2"/>
        <v>9</v>
      </c>
      <c r="H26" s="9">
        <v>32.621025845417996</v>
      </c>
      <c r="I26" s="9">
        <f t="shared" si="3"/>
        <v>0.21710931555491142</v>
      </c>
      <c r="J26" s="7">
        <f t="shared" si="4"/>
        <v>17</v>
      </c>
      <c r="K26" s="8">
        <f t="shared" si="5"/>
        <v>1.1187462442972609E-2</v>
      </c>
      <c r="L26" s="7">
        <f t="shared" si="6"/>
        <v>9</v>
      </c>
      <c r="M26" s="6">
        <f t="shared" si="7"/>
        <v>-1</v>
      </c>
      <c r="N26" s="6">
        <f t="shared" si="8"/>
        <v>-1.1187462442972609E-2</v>
      </c>
    </row>
    <row r="27" spans="1:14" x14ac:dyDescent="0.25">
      <c r="A27" s="7">
        <v>13</v>
      </c>
      <c r="B27" s="7" t="s">
        <v>150</v>
      </c>
      <c r="C27" s="9">
        <v>39.7542274971116</v>
      </c>
      <c r="D27" s="9">
        <v>41.9587422391348</v>
      </c>
      <c r="E27" s="9">
        <f t="shared" si="0"/>
        <v>-5.2540057789603023E-2</v>
      </c>
      <c r="F27" s="8">
        <f t="shared" si="1"/>
        <v>5.2540057789603023E-2</v>
      </c>
      <c r="G27" s="7">
        <f t="shared" si="2"/>
        <v>10</v>
      </c>
      <c r="H27" s="9">
        <v>40.882760034859302</v>
      </c>
      <c r="I27" s="9">
        <f t="shared" si="3"/>
        <v>0.2720953072176524</v>
      </c>
      <c r="J27" s="7">
        <f t="shared" si="4"/>
        <v>7</v>
      </c>
      <c r="K27" s="8">
        <f t="shared" si="5"/>
        <v>1.4295903165495246E-2</v>
      </c>
      <c r="L27" s="7">
        <f t="shared" si="6"/>
        <v>10</v>
      </c>
      <c r="M27" s="6">
        <f t="shared" si="7"/>
        <v>-1</v>
      </c>
      <c r="N27" s="6">
        <f t="shared" si="8"/>
        <v>-1.4295903165495246E-2</v>
      </c>
    </row>
    <row r="28" spans="1:14" x14ac:dyDescent="0.25">
      <c r="A28" s="7">
        <v>15</v>
      </c>
      <c r="B28" s="7" t="s">
        <v>151</v>
      </c>
      <c r="C28" s="9">
        <v>14.597738996817</v>
      </c>
      <c r="D28" s="9">
        <v>15.1689507270635</v>
      </c>
      <c r="E28" s="9">
        <f t="shared" si="0"/>
        <v>-3.7656640892595107E-2</v>
      </c>
      <c r="F28" s="8">
        <f t="shared" si="1"/>
        <v>3.7656640892595107E-2</v>
      </c>
      <c r="G28" s="7">
        <f t="shared" si="2"/>
        <v>5</v>
      </c>
      <c r="H28" s="9">
        <v>14.890198178896599</v>
      </c>
      <c r="I28" s="9">
        <f t="shared" si="3"/>
        <v>9.9101749602130113E-2</v>
      </c>
      <c r="J28" s="7">
        <f t="shared" si="4"/>
        <v>32</v>
      </c>
      <c r="K28" s="8">
        <f t="shared" si="5"/>
        <v>3.7318389965952936E-3</v>
      </c>
      <c r="L28" s="7">
        <f t="shared" si="6"/>
        <v>4</v>
      </c>
      <c r="M28" s="6">
        <f t="shared" si="7"/>
        <v>-1</v>
      </c>
      <c r="N28" s="6">
        <f t="shared" si="8"/>
        <v>-3.7318389965952936E-3</v>
      </c>
    </row>
    <row r="29" spans="1:14" x14ac:dyDescent="0.25">
      <c r="A29" s="7">
        <v>17</v>
      </c>
      <c r="B29" s="7" t="s">
        <v>152</v>
      </c>
      <c r="C29" s="9">
        <v>17.372078332280502</v>
      </c>
      <c r="D29" s="9">
        <v>20.515914919294001</v>
      </c>
      <c r="E29" s="9">
        <f t="shared" si="0"/>
        <v>-0.15323891717141541</v>
      </c>
      <c r="F29" s="8">
        <f t="shared" si="1"/>
        <v>0.15323891717141541</v>
      </c>
      <c r="G29" s="7">
        <f t="shared" si="2"/>
        <v>20</v>
      </c>
      <c r="H29" s="9">
        <v>18.9800169739989</v>
      </c>
      <c r="I29" s="9">
        <f t="shared" si="3"/>
        <v>0.12632154837718901</v>
      </c>
      <c r="J29" s="7">
        <f t="shared" si="4"/>
        <v>29</v>
      </c>
      <c r="K29" s="8">
        <f t="shared" si="5"/>
        <v>1.9357377288737012E-2</v>
      </c>
      <c r="L29" s="7">
        <f t="shared" si="6"/>
        <v>14</v>
      </c>
      <c r="M29" s="6">
        <f t="shared" si="7"/>
        <v>-1</v>
      </c>
      <c r="N29" s="6">
        <f t="shared" si="8"/>
        <v>-1.9357377288737012E-2</v>
      </c>
    </row>
    <row r="30" spans="1:14" x14ac:dyDescent="0.25">
      <c r="A30" s="7">
        <v>18</v>
      </c>
      <c r="B30" s="7" t="s">
        <v>153</v>
      </c>
      <c r="C30" s="9">
        <v>80.637007077856396</v>
      </c>
      <c r="D30" s="9">
        <v>86.925287356321789</v>
      </c>
      <c r="E30" s="9">
        <f t="shared" si="0"/>
        <v>-7.2341207831601917E-2</v>
      </c>
      <c r="F30" s="8">
        <f t="shared" si="1"/>
        <v>7.2341207831601917E-2</v>
      </c>
      <c r="G30" s="7">
        <f t="shared" si="2"/>
        <v>11</v>
      </c>
      <c r="H30" s="9">
        <v>83.866207575012297</v>
      </c>
      <c r="I30" s="9">
        <f t="shared" si="3"/>
        <v>0.55817174515235524</v>
      </c>
      <c r="J30" s="7">
        <f t="shared" si="4"/>
        <v>2</v>
      </c>
      <c r="K30" s="8">
        <f t="shared" si="5"/>
        <v>4.0378818221794469E-2</v>
      </c>
      <c r="L30" s="7">
        <f t="shared" si="6"/>
        <v>24</v>
      </c>
      <c r="M30" s="6">
        <f t="shared" si="7"/>
        <v>-1</v>
      </c>
      <c r="N30" s="6">
        <f t="shared" si="8"/>
        <v>-4.0378818221794469E-2</v>
      </c>
    </row>
    <row r="31" spans="1:14" x14ac:dyDescent="0.25">
      <c r="A31" s="7">
        <v>19</v>
      </c>
      <c r="B31" s="7" t="s">
        <v>154</v>
      </c>
      <c r="C31" s="9">
        <v>20.448155405981097</v>
      </c>
      <c r="D31" s="9">
        <v>28.191966104456899</v>
      </c>
      <c r="E31" s="9">
        <f t="shared" si="0"/>
        <v>-0.27468147023813194</v>
      </c>
      <c r="F31" s="8">
        <f t="shared" si="1"/>
        <v>0.27468147023813194</v>
      </c>
      <c r="G31" s="7">
        <f t="shared" si="2"/>
        <v>28</v>
      </c>
      <c r="H31" s="9">
        <v>24.4064972927947</v>
      </c>
      <c r="I31" s="9">
        <f t="shared" si="3"/>
        <v>0.16243750112094482</v>
      </c>
      <c r="J31" s="7">
        <f t="shared" si="4"/>
        <v>25</v>
      </c>
      <c r="K31" s="8">
        <f t="shared" si="5"/>
        <v>4.4618571629709329E-2</v>
      </c>
      <c r="L31" s="7">
        <f t="shared" si="6"/>
        <v>25</v>
      </c>
      <c r="M31" s="6">
        <f t="shared" si="7"/>
        <v>-1</v>
      </c>
      <c r="N31" s="6">
        <f t="shared" si="8"/>
        <v>-4.4618571629709329E-2</v>
      </c>
    </row>
    <row r="32" spans="1:14" x14ac:dyDescent="0.25">
      <c r="A32" s="7">
        <v>20</v>
      </c>
      <c r="B32" s="7" t="s">
        <v>155</v>
      </c>
      <c r="C32" s="9">
        <v>30.035756853396897</v>
      </c>
      <c r="D32" s="9">
        <v>34.168564920273298</v>
      </c>
      <c r="E32" s="9">
        <f t="shared" si="0"/>
        <v>-0.12095351609058283</v>
      </c>
      <c r="F32" s="8">
        <f t="shared" si="1"/>
        <v>0.12095351609058283</v>
      </c>
      <c r="G32" s="7">
        <f t="shared" si="2"/>
        <v>17</v>
      </c>
      <c r="H32" s="9">
        <v>32.149097262667404</v>
      </c>
      <c r="I32" s="9">
        <f t="shared" si="3"/>
        <v>0.2139683937433991</v>
      </c>
      <c r="J32" s="7">
        <f t="shared" si="4"/>
        <v>18</v>
      </c>
      <c r="K32" s="8">
        <f t="shared" si="5"/>
        <v>2.5880229555518386E-2</v>
      </c>
      <c r="L32" s="7">
        <f t="shared" si="6"/>
        <v>18</v>
      </c>
      <c r="M32" s="6">
        <f t="shared" si="7"/>
        <v>-1</v>
      </c>
      <c r="N32" s="6">
        <f t="shared" si="8"/>
        <v>-2.5880229555518386E-2</v>
      </c>
    </row>
    <row r="33" spans="1:14" x14ac:dyDescent="0.25">
      <c r="A33" s="7">
        <v>23</v>
      </c>
      <c r="B33" s="7" t="s">
        <v>156</v>
      </c>
      <c r="C33" s="9">
        <v>32.659213666624801</v>
      </c>
      <c r="D33" s="9">
        <v>38.907728002855599</v>
      </c>
      <c r="E33" s="9">
        <f t="shared" si="0"/>
        <v>-0.16059828360505127</v>
      </c>
      <c r="F33" s="8">
        <f t="shared" si="1"/>
        <v>0.16059828360505127</v>
      </c>
      <c r="G33" s="7">
        <f t="shared" si="2"/>
        <v>22</v>
      </c>
      <c r="H33" s="9">
        <v>35.868137239925495</v>
      </c>
      <c r="I33" s="9">
        <f t="shared" si="3"/>
        <v>0.23872047320926518</v>
      </c>
      <c r="J33" s="7">
        <f t="shared" si="4"/>
        <v>12</v>
      </c>
      <c r="K33" s="8">
        <f t="shared" si="5"/>
        <v>3.8338098258793613E-2</v>
      </c>
      <c r="L33" s="7">
        <f t="shared" si="6"/>
        <v>22</v>
      </c>
      <c r="M33" s="6">
        <f t="shared" si="7"/>
        <v>-1</v>
      </c>
      <c r="N33" s="6">
        <f t="shared" si="8"/>
        <v>-3.8338098258793613E-2</v>
      </c>
    </row>
    <row r="34" spans="1:14" x14ac:dyDescent="0.25">
      <c r="A34" s="7">
        <v>25</v>
      </c>
      <c r="B34" s="7" t="s">
        <v>157</v>
      </c>
      <c r="C34" s="9">
        <v>26.545596732849603</v>
      </c>
      <c r="D34" s="9">
        <v>29.5460204166321</v>
      </c>
      <c r="E34" s="9">
        <f t="shared" si="0"/>
        <v>-0.10155085664577328</v>
      </c>
      <c r="F34" s="8">
        <f t="shared" si="1"/>
        <v>0.10155085664577328</v>
      </c>
      <c r="G34" s="7">
        <f t="shared" si="2"/>
        <v>13</v>
      </c>
      <c r="H34" s="9">
        <v>28.080229226361002</v>
      </c>
      <c r="I34" s="9">
        <f t="shared" si="3"/>
        <v>0.18688803279362773</v>
      </c>
      <c r="J34" s="7">
        <f t="shared" si="4"/>
        <v>23</v>
      </c>
      <c r="K34" s="8">
        <f t="shared" si="5"/>
        <v>1.8978639827036264E-2</v>
      </c>
      <c r="L34" s="7">
        <f t="shared" si="6"/>
        <v>13</v>
      </c>
      <c r="M34" s="6">
        <f t="shared" si="7"/>
        <v>-1</v>
      </c>
      <c r="N34" s="6">
        <f t="shared" si="8"/>
        <v>-1.8978639827036264E-2</v>
      </c>
    </row>
    <row r="35" spans="1:14" x14ac:dyDescent="0.25">
      <c r="A35" s="7">
        <v>27</v>
      </c>
      <c r="B35" s="7" t="s">
        <v>158</v>
      </c>
      <c r="C35" s="9">
        <v>16.8361393565594</v>
      </c>
      <c r="D35" s="9">
        <v>16.191086886822699</v>
      </c>
      <c r="E35" s="9">
        <f t="shared" si="0"/>
        <v>3.9839973328886537E-2</v>
      </c>
      <c r="F35" s="8">
        <f t="shared" si="1"/>
        <v>3.9839973328886537E-2</v>
      </c>
      <c r="G35" s="7">
        <f t="shared" si="2"/>
        <v>7</v>
      </c>
      <c r="H35" s="9">
        <v>16.507313884121899</v>
      </c>
      <c r="I35" s="9">
        <f t="shared" si="3"/>
        <v>0.10986446704695496</v>
      </c>
      <c r="J35" s="7">
        <f t="shared" si="4"/>
        <v>30</v>
      </c>
      <c r="K35" s="8">
        <f t="shared" si="5"/>
        <v>4.3769974369430196E-3</v>
      </c>
      <c r="L35" s="7">
        <f t="shared" si="6"/>
        <v>6</v>
      </c>
      <c r="M35" s="6">
        <f t="shared" si="7"/>
        <v>1</v>
      </c>
      <c r="N35" s="6">
        <f t="shared" si="8"/>
        <v>4.3769974369430196E-3</v>
      </c>
    </row>
    <row r="36" spans="1:14" x14ac:dyDescent="0.25">
      <c r="A36" s="7">
        <v>41</v>
      </c>
      <c r="B36" s="7" t="s">
        <v>159</v>
      </c>
      <c r="C36" s="9">
        <v>24.378304288231799</v>
      </c>
      <c r="D36" s="9">
        <v>24.4427795467316</v>
      </c>
      <c r="E36" s="9">
        <f t="shared" si="0"/>
        <v>-2.6378038707313201E-3</v>
      </c>
      <c r="F36" s="8">
        <f t="shared" si="1"/>
        <v>2.6378038707313201E-3</v>
      </c>
      <c r="G36" s="7">
        <f t="shared" si="2"/>
        <v>1</v>
      </c>
      <c r="H36" s="9">
        <v>24.411257897759899</v>
      </c>
      <c r="I36" s="9">
        <f t="shared" si="3"/>
        <v>0.16246918533867971</v>
      </c>
      <c r="J36" s="7">
        <f t="shared" si="4"/>
        <v>24</v>
      </c>
      <c r="K36" s="8">
        <f t="shared" si="5"/>
        <v>4.2856184596093357E-4</v>
      </c>
      <c r="L36" s="7">
        <f t="shared" si="6"/>
        <v>1</v>
      </c>
      <c r="M36" s="6">
        <f t="shared" si="7"/>
        <v>-1</v>
      </c>
      <c r="N36" s="6">
        <f t="shared" si="8"/>
        <v>-4.2856184596093357E-4</v>
      </c>
    </row>
    <row r="37" spans="1:14" x14ac:dyDescent="0.25">
      <c r="A37" s="7">
        <v>44</v>
      </c>
      <c r="B37" s="7" t="s">
        <v>160</v>
      </c>
      <c r="C37" s="9">
        <v>27.8682591386174</v>
      </c>
      <c r="D37" s="9">
        <v>38.594370575030197</v>
      </c>
      <c r="E37" s="9">
        <f t="shared" si="0"/>
        <v>-0.27791906634571162</v>
      </c>
      <c r="F37" s="8">
        <f t="shared" si="1"/>
        <v>0.27791906634571162</v>
      </c>
      <c r="G37" s="7">
        <f t="shared" si="2"/>
        <v>29</v>
      </c>
      <c r="H37" s="9">
        <v>33.356896704073499</v>
      </c>
      <c r="I37" s="9">
        <f t="shared" si="3"/>
        <v>0.2220069058151497</v>
      </c>
      <c r="J37" s="7">
        <f t="shared" si="4"/>
        <v>16</v>
      </c>
      <c r="K37" s="8">
        <f t="shared" si="5"/>
        <v>6.169995198644674E-2</v>
      </c>
      <c r="L37" s="7">
        <f t="shared" si="6"/>
        <v>28</v>
      </c>
      <c r="M37" s="6">
        <f t="shared" si="7"/>
        <v>-1</v>
      </c>
      <c r="N37" s="6">
        <f t="shared" si="8"/>
        <v>-6.169995198644674E-2</v>
      </c>
    </row>
    <row r="38" spans="1:14" x14ac:dyDescent="0.25">
      <c r="A38" s="7">
        <v>47</v>
      </c>
      <c r="B38" s="7" t="s">
        <v>161</v>
      </c>
      <c r="C38" s="9">
        <v>41.993539455468401</v>
      </c>
      <c r="D38" s="9">
        <v>47.034614536635601</v>
      </c>
      <c r="E38" s="9">
        <f t="shared" si="0"/>
        <v>-0.10717798223350317</v>
      </c>
      <c r="F38" s="8">
        <f t="shared" si="1"/>
        <v>0.10717798223350317</v>
      </c>
      <c r="G38" s="7">
        <f t="shared" si="2"/>
        <v>15</v>
      </c>
      <c r="H38" s="9">
        <v>44.5713856214063</v>
      </c>
      <c r="I38" s="9">
        <f t="shared" si="3"/>
        <v>0.29664496363337911</v>
      </c>
      <c r="J38" s="7">
        <f t="shared" si="4"/>
        <v>4</v>
      </c>
      <c r="K38" s="8">
        <f t="shared" si="5"/>
        <v>3.1793808641956502E-2</v>
      </c>
      <c r="L38" s="7">
        <f t="shared" si="6"/>
        <v>19</v>
      </c>
      <c r="M38" s="6">
        <f t="shared" si="7"/>
        <v>-1</v>
      </c>
      <c r="N38" s="6">
        <f t="shared" si="8"/>
        <v>-3.1793808641956502E-2</v>
      </c>
    </row>
    <row r="39" spans="1:14" x14ac:dyDescent="0.25">
      <c r="A39" s="7">
        <v>50</v>
      </c>
      <c r="B39" s="7" t="s">
        <v>162</v>
      </c>
      <c r="C39" s="9">
        <v>31.634046426945797</v>
      </c>
      <c r="D39" s="9">
        <v>35.251876836035201</v>
      </c>
      <c r="E39" s="9">
        <f t="shared" si="0"/>
        <v>-0.10262802249981716</v>
      </c>
      <c r="F39" s="8">
        <f t="shared" si="1"/>
        <v>0.10262802249981716</v>
      </c>
      <c r="G39" s="7">
        <f t="shared" si="2"/>
        <v>14</v>
      </c>
      <c r="H39" s="9">
        <v>33.483508537738501</v>
      </c>
      <c r="I39" s="9">
        <f t="shared" si="3"/>
        <v>0.22284957117700627</v>
      </c>
      <c r="J39" s="7">
        <f t="shared" si="4"/>
        <v>15</v>
      </c>
      <c r="K39" s="8">
        <f t="shared" si="5"/>
        <v>2.2870610804828405E-2</v>
      </c>
      <c r="L39" s="7">
        <f t="shared" si="6"/>
        <v>16</v>
      </c>
      <c r="M39" s="6">
        <f t="shared" si="7"/>
        <v>-1</v>
      </c>
      <c r="N39" s="6">
        <f t="shared" si="8"/>
        <v>-2.2870610804828405E-2</v>
      </c>
    </row>
    <row r="40" spans="1:14" x14ac:dyDescent="0.25">
      <c r="A40" s="7">
        <v>52</v>
      </c>
      <c r="B40" s="7" t="s">
        <v>163</v>
      </c>
      <c r="C40" s="9">
        <v>20.390212697905</v>
      </c>
      <c r="D40" s="9">
        <v>22.959379559241302</v>
      </c>
      <c r="E40" s="9">
        <f t="shared" si="0"/>
        <v>-0.11190053523472485</v>
      </c>
      <c r="F40" s="8">
        <f t="shared" si="1"/>
        <v>0.11190053523472485</v>
      </c>
      <c r="G40" s="7">
        <f t="shared" si="2"/>
        <v>16</v>
      </c>
      <c r="H40" s="9">
        <v>21.700810842571201</v>
      </c>
      <c r="I40" s="9">
        <f t="shared" si="3"/>
        <v>0.1444297984785482</v>
      </c>
      <c r="J40" s="7">
        <f t="shared" si="4"/>
        <v>27</v>
      </c>
      <c r="K40" s="8">
        <f t="shared" si="5"/>
        <v>1.6161771753592992E-2</v>
      </c>
      <c r="L40" s="7">
        <f t="shared" si="6"/>
        <v>12</v>
      </c>
      <c r="M40" s="6">
        <f t="shared" si="7"/>
        <v>-1</v>
      </c>
      <c r="N40" s="6">
        <f t="shared" si="8"/>
        <v>-1.6161771753592992E-2</v>
      </c>
    </row>
    <row r="41" spans="1:14" x14ac:dyDescent="0.25">
      <c r="A41" s="7">
        <v>54</v>
      </c>
      <c r="B41" s="7" t="s">
        <v>164</v>
      </c>
      <c r="C41" s="9">
        <v>36.505576208178404</v>
      </c>
      <c r="D41" s="9">
        <v>37.123959889054802</v>
      </c>
      <c r="E41" s="9">
        <f t="shared" si="0"/>
        <v>-1.6657266162457943E-2</v>
      </c>
      <c r="F41" s="8">
        <f t="shared" si="1"/>
        <v>1.6657266162457943E-2</v>
      </c>
      <c r="G41" s="7">
        <f t="shared" si="2"/>
        <v>4</v>
      </c>
      <c r="H41" s="9">
        <v>36.821634982370696</v>
      </c>
      <c r="I41" s="9">
        <f t="shared" si="3"/>
        <v>0.24506647971520429</v>
      </c>
      <c r="J41" s="7">
        <f t="shared" si="4"/>
        <v>11</v>
      </c>
      <c r="K41" s="8">
        <f t="shared" si="5"/>
        <v>4.0821375801127586E-3</v>
      </c>
      <c r="L41" s="7">
        <f t="shared" si="6"/>
        <v>5</v>
      </c>
      <c r="M41" s="6">
        <f t="shared" si="7"/>
        <v>-1</v>
      </c>
      <c r="N41" s="6">
        <f t="shared" si="8"/>
        <v>-4.0821375801127586E-3</v>
      </c>
    </row>
    <row r="42" spans="1:14" x14ac:dyDescent="0.25">
      <c r="A42" s="7">
        <v>63</v>
      </c>
      <c r="B42" s="7" t="s">
        <v>165</v>
      </c>
      <c r="C42" s="9">
        <v>22.931515339324498</v>
      </c>
      <c r="D42" s="9">
        <v>23.201174743025</v>
      </c>
      <c r="E42" s="9">
        <f t="shared" si="0"/>
        <v>-1.1622661640508932E-2</v>
      </c>
      <c r="F42" s="8">
        <f t="shared" si="1"/>
        <v>1.1622661640508932E-2</v>
      </c>
      <c r="G42" s="7">
        <f t="shared" si="2"/>
        <v>3</v>
      </c>
      <c r="H42" s="9">
        <v>23.069963811821502</v>
      </c>
      <c r="I42" s="9">
        <f t="shared" si="3"/>
        <v>0.15354219934087918</v>
      </c>
      <c r="J42" s="7">
        <f t="shared" si="4"/>
        <v>26</v>
      </c>
      <c r="K42" s="8">
        <f t="shared" si="5"/>
        <v>1.7845690304786122E-3</v>
      </c>
      <c r="L42" s="7">
        <f t="shared" si="6"/>
        <v>3</v>
      </c>
      <c r="M42" s="6">
        <f t="shared" si="7"/>
        <v>-1</v>
      </c>
      <c r="N42" s="6">
        <f t="shared" si="8"/>
        <v>-1.7845690304786122E-3</v>
      </c>
    </row>
    <row r="43" spans="1:14" x14ac:dyDescent="0.25">
      <c r="A43" s="7">
        <v>66</v>
      </c>
      <c r="B43" s="7" t="s">
        <v>166</v>
      </c>
      <c r="C43" s="9">
        <v>36.864882192659095</v>
      </c>
      <c r="D43" s="9">
        <v>37.116564417177898</v>
      </c>
      <c r="E43" s="9">
        <f t="shared" si="0"/>
        <v>-6.7808599333164972E-3</v>
      </c>
      <c r="F43" s="8">
        <f t="shared" si="1"/>
        <v>6.7808599333164972E-3</v>
      </c>
      <c r="G43" s="7">
        <f t="shared" si="2"/>
        <v>2</v>
      </c>
      <c r="H43" s="9">
        <v>36.993494787992795</v>
      </c>
      <c r="I43" s="9">
        <f t="shared" si="3"/>
        <v>0.24621029306267003</v>
      </c>
      <c r="J43" s="7">
        <f t="shared" si="4"/>
        <v>9</v>
      </c>
      <c r="K43" s="8">
        <f t="shared" si="5"/>
        <v>1.669517511398772E-3</v>
      </c>
      <c r="L43" s="7">
        <f t="shared" si="6"/>
        <v>2</v>
      </c>
      <c r="M43" s="6">
        <f t="shared" si="7"/>
        <v>-1</v>
      </c>
      <c r="N43" s="6">
        <f t="shared" si="8"/>
        <v>-1.669517511398772E-3</v>
      </c>
    </row>
    <row r="44" spans="1:14" x14ac:dyDescent="0.25">
      <c r="A44" s="7">
        <v>68</v>
      </c>
      <c r="B44" s="7" t="s">
        <v>167</v>
      </c>
      <c r="C44" s="9">
        <v>28.496601608779699</v>
      </c>
      <c r="D44" s="9">
        <v>30.7857526400573</v>
      </c>
      <c r="E44" s="9">
        <f t="shared" si="0"/>
        <v>-7.4357481463650871E-2</v>
      </c>
      <c r="F44" s="8">
        <f t="shared" si="1"/>
        <v>7.4357481463650871E-2</v>
      </c>
      <c r="G44" s="7">
        <f t="shared" si="2"/>
        <v>12</v>
      </c>
      <c r="H44" s="9">
        <v>29.6664430757973</v>
      </c>
      <c r="I44" s="9">
        <f t="shared" si="3"/>
        <v>0.19744508286332102</v>
      </c>
      <c r="J44" s="7">
        <f t="shared" si="4"/>
        <v>20</v>
      </c>
      <c r="K44" s="8">
        <f t="shared" si="5"/>
        <v>1.4681519089098403E-2</v>
      </c>
      <c r="L44" s="7">
        <f t="shared" si="6"/>
        <v>11</v>
      </c>
      <c r="M44" s="6">
        <f t="shared" si="7"/>
        <v>-1</v>
      </c>
      <c r="N44" s="6">
        <f t="shared" si="8"/>
        <v>-1.4681519089098403E-2</v>
      </c>
    </row>
    <row r="45" spans="1:14" x14ac:dyDescent="0.25">
      <c r="A45" s="7">
        <v>70</v>
      </c>
      <c r="B45" s="7" t="s">
        <v>168</v>
      </c>
      <c r="C45" s="9">
        <v>54.2896276926908</v>
      </c>
      <c r="D45" s="9">
        <v>67.17393888954939</v>
      </c>
      <c r="E45" s="9">
        <f t="shared" si="0"/>
        <v>-0.1918052061535887</v>
      </c>
      <c r="F45" s="8">
        <f t="shared" si="1"/>
        <v>0.1918052061535887</v>
      </c>
      <c r="G45" s="7">
        <f t="shared" si="2"/>
        <v>25</v>
      </c>
      <c r="H45" s="9">
        <v>60.880671451161703</v>
      </c>
      <c r="I45" s="9">
        <f t="shared" si="3"/>
        <v>0.40519145449074651</v>
      </c>
      <c r="J45" s="7">
        <f t="shared" si="4"/>
        <v>3</v>
      </c>
      <c r="K45" s="8">
        <f t="shared" si="5"/>
        <v>7.7717830460270088E-2</v>
      </c>
      <c r="L45" s="7">
        <f t="shared" si="6"/>
        <v>30</v>
      </c>
      <c r="M45" s="6">
        <f t="shared" si="7"/>
        <v>-1</v>
      </c>
      <c r="N45" s="6">
        <f t="shared" si="8"/>
        <v>-7.7717830460270088E-2</v>
      </c>
    </row>
    <row r="46" spans="1:14" x14ac:dyDescent="0.25">
      <c r="A46" s="7">
        <v>73</v>
      </c>
      <c r="B46" s="7" t="s">
        <v>169</v>
      </c>
      <c r="C46" s="9">
        <v>31.653888280394302</v>
      </c>
      <c r="D46" s="9">
        <v>37.0641052411777</v>
      </c>
      <c r="E46" s="9">
        <f t="shared" si="0"/>
        <v>-0.14596917760671377</v>
      </c>
      <c r="F46" s="8">
        <f t="shared" si="1"/>
        <v>0.14596917760671377</v>
      </c>
      <c r="G46" s="7">
        <f t="shared" si="2"/>
        <v>19</v>
      </c>
      <c r="H46" s="9">
        <v>34.423775924738102</v>
      </c>
      <c r="I46" s="9">
        <f t="shared" si="3"/>
        <v>0.22910752302062562</v>
      </c>
      <c r="J46" s="7">
        <f t="shared" si="4"/>
        <v>13</v>
      </c>
      <c r="K46" s="8">
        <f t="shared" si="5"/>
        <v>3.3442636718831964E-2</v>
      </c>
      <c r="L46" s="7">
        <f t="shared" si="6"/>
        <v>20</v>
      </c>
      <c r="M46" s="6">
        <f t="shared" si="7"/>
        <v>-1</v>
      </c>
      <c r="N46" s="6">
        <f t="shared" si="8"/>
        <v>-3.3442636718831964E-2</v>
      </c>
    </row>
    <row r="47" spans="1:14" x14ac:dyDescent="0.25">
      <c r="A47" s="7">
        <v>76</v>
      </c>
      <c r="B47" s="7" t="s">
        <v>170</v>
      </c>
      <c r="C47" s="9">
        <v>30.056337197298202</v>
      </c>
      <c r="D47" s="9">
        <v>31.480431083380598</v>
      </c>
      <c r="E47" s="9">
        <f t="shared" si="0"/>
        <v>-4.5237432813752511E-2</v>
      </c>
      <c r="F47" s="8">
        <f t="shared" si="1"/>
        <v>4.5237432813752511E-2</v>
      </c>
      <c r="G47" s="7">
        <f t="shared" si="2"/>
        <v>8</v>
      </c>
      <c r="H47" s="9">
        <v>30.782354727238602</v>
      </c>
      <c r="I47" s="9">
        <f t="shared" si="3"/>
        <v>0.20487203552913369</v>
      </c>
      <c r="J47" s="7">
        <f t="shared" si="4"/>
        <v>19</v>
      </c>
      <c r="K47" s="8">
        <f t="shared" si="5"/>
        <v>9.2678849426659025E-3</v>
      </c>
      <c r="L47" s="7">
        <f t="shared" si="6"/>
        <v>8</v>
      </c>
      <c r="M47" s="6">
        <f t="shared" si="7"/>
        <v>-1</v>
      </c>
      <c r="N47" s="6">
        <f t="shared" si="8"/>
        <v>-9.2678849426659025E-3</v>
      </c>
    </row>
    <row r="48" spans="1:14" x14ac:dyDescent="0.25">
      <c r="A48" s="7">
        <v>81</v>
      </c>
      <c r="B48" s="7" t="s">
        <v>171</v>
      </c>
      <c r="C48" s="9">
        <v>37.037037037037003</v>
      </c>
      <c r="D48" s="9">
        <v>45.203588681849602</v>
      </c>
      <c r="E48" s="9">
        <f t="shared" si="0"/>
        <v>-0.18066157760814419</v>
      </c>
      <c r="F48" s="8">
        <f t="shared" si="1"/>
        <v>0.18066157760814419</v>
      </c>
      <c r="G48" s="7">
        <f t="shared" si="2"/>
        <v>24</v>
      </c>
      <c r="H48" s="9">
        <v>41.204437400950901</v>
      </c>
      <c r="I48" s="9">
        <f t="shared" si="3"/>
        <v>0.27423623169723815</v>
      </c>
      <c r="J48" s="7">
        <f t="shared" si="4"/>
        <v>6</v>
      </c>
      <c r="K48" s="8">
        <f t="shared" si="5"/>
        <v>4.9543950255735603E-2</v>
      </c>
      <c r="L48" s="7">
        <f t="shared" si="6"/>
        <v>26</v>
      </c>
      <c r="M48" s="6">
        <f t="shared" si="7"/>
        <v>-1</v>
      </c>
      <c r="N48" s="6">
        <f t="shared" si="8"/>
        <v>-4.9543950255735603E-2</v>
      </c>
    </row>
    <row r="49" spans="1:25" x14ac:dyDescent="0.25">
      <c r="A49" s="7">
        <v>85</v>
      </c>
      <c r="B49" s="7" t="s">
        <v>172</v>
      </c>
      <c r="C49" s="9">
        <v>18.024879411018002</v>
      </c>
      <c r="D49" s="9">
        <v>21.586223623575098</v>
      </c>
      <c r="E49" s="9">
        <f t="shared" si="0"/>
        <v>-0.16498227177947061</v>
      </c>
      <c r="F49" s="8">
        <f t="shared" si="1"/>
        <v>0.16498227177947061</v>
      </c>
      <c r="G49" s="7">
        <f t="shared" si="2"/>
        <v>23</v>
      </c>
      <c r="H49" s="9">
        <v>19.8461920119077</v>
      </c>
      <c r="I49" s="9">
        <f t="shared" si="3"/>
        <v>0.13208637841418011</v>
      </c>
      <c r="J49" s="7">
        <f t="shared" si="4"/>
        <v>28</v>
      </c>
      <c r="K49" s="8">
        <f t="shared" si="5"/>
        <v>2.1791910781894262E-2</v>
      </c>
      <c r="L49" s="7">
        <f t="shared" si="6"/>
        <v>15</v>
      </c>
      <c r="M49" s="6">
        <f t="shared" si="7"/>
        <v>-1</v>
      </c>
      <c r="N49" s="6">
        <f t="shared" si="8"/>
        <v>-2.1791910781894262E-2</v>
      </c>
    </row>
    <row r="50" spans="1:25" x14ac:dyDescent="0.25">
      <c r="A50" s="7">
        <v>86</v>
      </c>
      <c r="B50" s="7" t="s">
        <v>173</v>
      </c>
      <c r="C50" s="9">
        <v>35.889570552147198</v>
      </c>
      <c r="D50" s="9">
        <v>48.1251845290818</v>
      </c>
      <c r="E50" s="9">
        <f t="shared" si="0"/>
        <v>-0.25424554932440174</v>
      </c>
      <c r="F50" s="8">
        <f t="shared" si="1"/>
        <v>0.25424554932440174</v>
      </c>
      <c r="G50" s="7">
        <f t="shared" si="2"/>
        <v>26</v>
      </c>
      <c r="H50" s="9">
        <v>42.124266586430004</v>
      </c>
      <c r="I50" s="9">
        <f t="shared" si="3"/>
        <v>0.28035815704174261</v>
      </c>
      <c r="J50" s="7">
        <f t="shared" si="4"/>
        <v>5</v>
      </c>
      <c r="K50" s="8">
        <f t="shared" si="5"/>
        <v>7.1279813644654744E-2</v>
      </c>
      <c r="L50" s="7">
        <f t="shared" si="6"/>
        <v>29</v>
      </c>
      <c r="M50" s="6">
        <f t="shared" si="7"/>
        <v>-1</v>
      </c>
      <c r="N50" s="6">
        <f t="shared" si="8"/>
        <v>-7.1279813644654744E-2</v>
      </c>
    </row>
    <row r="51" spans="1:25" x14ac:dyDescent="0.25">
      <c r="A51" s="22">
        <v>88</v>
      </c>
      <c r="B51" s="22" t="s">
        <v>191</v>
      </c>
      <c r="C51" s="9">
        <v>17.429193899782099</v>
      </c>
      <c r="D51" s="9">
        <v>12.526096033402901</v>
      </c>
      <c r="E51" s="24">
        <f t="shared" si="0"/>
        <v>0.39143064633260671</v>
      </c>
      <c r="F51" s="30">
        <f t="shared" si="1"/>
        <v>0.39143064633260671</v>
      </c>
      <c r="G51" s="22">
        <f t="shared" si="2"/>
        <v>32</v>
      </c>
      <c r="H51" s="9">
        <v>14.9253731343284</v>
      </c>
      <c r="I51" s="9">
        <f t="shared" si="3"/>
        <v>9.9335856602157074E-2</v>
      </c>
      <c r="J51" s="22">
        <f t="shared" si="4"/>
        <v>31</v>
      </c>
      <c r="K51" s="8">
        <f t="shared" si="5"/>
        <v>3.8883098553785481E-2</v>
      </c>
      <c r="L51" s="22">
        <f t="shared" si="6"/>
        <v>23</v>
      </c>
      <c r="M51" s="6">
        <f t="shared" si="7"/>
        <v>1</v>
      </c>
      <c r="N51" s="6">
        <f t="shared" si="8"/>
        <v>3.8883098553785481E-2</v>
      </c>
    </row>
    <row r="52" spans="1:25" x14ac:dyDescent="0.25">
      <c r="A52" s="7">
        <v>91</v>
      </c>
      <c r="B52" s="7" t="s">
        <v>174</v>
      </c>
      <c r="C52" s="9">
        <v>25.369978858351001</v>
      </c>
      <c r="D52" s="9">
        <v>42.042042042041999</v>
      </c>
      <c r="E52" s="9">
        <f t="shared" si="0"/>
        <v>-0.39655693144065057</v>
      </c>
      <c r="F52" s="8">
        <f t="shared" si="1"/>
        <v>0.39655693144065057</v>
      </c>
      <c r="G52" s="7">
        <f t="shared" si="2"/>
        <v>33</v>
      </c>
      <c r="H52" s="9">
        <v>33.933161953727506</v>
      </c>
      <c r="I52" s="9">
        <f t="shared" si="3"/>
        <v>0.22584224056284696</v>
      </c>
      <c r="J52" s="7">
        <f t="shared" si="4"/>
        <v>14</v>
      </c>
      <c r="K52" s="8">
        <f t="shared" si="5"/>
        <v>8.9559305907283823E-2</v>
      </c>
      <c r="L52" s="7">
        <f t="shared" si="6"/>
        <v>31</v>
      </c>
      <c r="M52" s="6">
        <f t="shared" si="7"/>
        <v>-1</v>
      </c>
      <c r="N52" s="6">
        <f t="shared" si="8"/>
        <v>-8.9559305907283823E-2</v>
      </c>
    </row>
    <row r="53" spans="1:25" x14ac:dyDescent="0.25">
      <c r="A53" s="7">
        <v>94</v>
      </c>
      <c r="B53" s="7" t="s">
        <v>175</v>
      </c>
      <c r="C53" s="9">
        <v>140.14598540146</v>
      </c>
      <c r="D53" s="9">
        <v>160.05665722379601</v>
      </c>
      <c r="E53" s="9">
        <f t="shared" si="0"/>
        <v>-0.12439764873070112</v>
      </c>
      <c r="F53" s="8">
        <f t="shared" si="1"/>
        <v>0.12439764873070112</v>
      </c>
      <c r="G53" s="7">
        <f t="shared" si="2"/>
        <v>18</v>
      </c>
      <c r="H53" s="9">
        <v>150.251617541337</v>
      </c>
      <c r="I53" s="9">
        <f t="shared" si="3"/>
        <v>1</v>
      </c>
      <c r="J53" s="7">
        <f t="shared" si="4"/>
        <v>1</v>
      </c>
      <c r="K53" s="8">
        <f t="shared" si="5"/>
        <v>0.12439764873070112</v>
      </c>
      <c r="L53" s="7">
        <f t="shared" si="6"/>
        <v>33</v>
      </c>
      <c r="M53" s="6">
        <f t="shared" si="7"/>
        <v>-1</v>
      </c>
      <c r="N53" s="6">
        <f t="shared" si="8"/>
        <v>-0.12439764873070112</v>
      </c>
    </row>
    <row r="54" spans="1:25" x14ac:dyDescent="0.25">
      <c r="A54" s="7">
        <v>95</v>
      </c>
      <c r="B54" s="7" t="s">
        <v>176</v>
      </c>
      <c r="C54" s="9">
        <v>24.678111587982801</v>
      </c>
      <c r="D54" s="9">
        <v>33.2986472424558</v>
      </c>
      <c r="E54" s="9">
        <f t="shared" si="0"/>
        <v>-0.25888546137339202</v>
      </c>
      <c r="F54" s="8">
        <f t="shared" si="1"/>
        <v>0.25888546137339202</v>
      </c>
      <c r="G54" s="7">
        <f t="shared" si="2"/>
        <v>27</v>
      </c>
      <c r="H54" s="9">
        <v>29.054410987849998</v>
      </c>
      <c r="I54" s="9">
        <f t="shared" si="3"/>
        <v>0.19337170183779614</v>
      </c>
      <c r="J54" s="7">
        <f t="shared" si="4"/>
        <v>21</v>
      </c>
      <c r="K54" s="8">
        <f t="shared" si="5"/>
        <v>5.006112224683585E-2</v>
      </c>
      <c r="L54" s="7">
        <f t="shared" si="6"/>
        <v>27</v>
      </c>
      <c r="M54" s="6">
        <f t="shared" si="7"/>
        <v>-1</v>
      </c>
      <c r="N54" s="6">
        <f t="shared" si="8"/>
        <v>-5.006112224683585E-2</v>
      </c>
    </row>
    <row r="55" spans="1:25" x14ac:dyDescent="0.25">
      <c r="A55" s="7">
        <v>97</v>
      </c>
      <c r="B55" s="7" t="s">
        <v>177</v>
      </c>
      <c r="C55" s="9">
        <v>11.437908496732</v>
      </c>
      <c r="D55" s="9">
        <v>15.8478605388273</v>
      </c>
      <c r="E55" s="9">
        <f t="shared" si="0"/>
        <v>-0.27826797385621271</v>
      </c>
      <c r="F55" s="8">
        <f t="shared" si="1"/>
        <v>0.27826797385621271</v>
      </c>
      <c r="G55" s="7">
        <f t="shared" si="2"/>
        <v>30</v>
      </c>
      <c r="H55" s="9">
        <v>13.6765888978278</v>
      </c>
      <c r="I55" s="9">
        <f t="shared" si="3"/>
        <v>9.1024570128605223E-2</v>
      </c>
      <c r="J55" s="7">
        <f t="shared" si="4"/>
        <v>33</v>
      </c>
      <c r="K55" s="8">
        <f t="shared" si="5"/>
        <v>2.532922270081972E-2</v>
      </c>
      <c r="L55" s="7">
        <f t="shared" si="6"/>
        <v>17</v>
      </c>
      <c r="M55" s="6">
        <f t="shared" si="7"/>
        <v>-1</v>
      </c>
      <c r="N55" s="6">
        <f t="shared" si="8"/>
        <v>-2.532922270081972E-2</v>
      </c>
    </row>
    <row r="56" spans="1:25" x14ac:dyDescent="0.25">
      <c r="A56" s="7">
        <v>99</v>
      </c>
      <c r="B56" s="7" t="s">
        <v>178</v>
      </c>
      <c r="C56" s="9">
        <v>45.586107091172202</v>
      </c>
      <c r="D56" s="9">
        <v>32.775453277545303</v>
      </c>
      <c r="E56" s="9">
        <f t="shared" si="0"/>
        <v>0.3908612248668295</v>
      </c>
      <c r="F56" s="8">
        <f t="shared" si="1"/>
        <v>0.3908612248668295</v>
      </c>
      <c r="G56" s="7">
        <f t="shared" si="2"/>
        <v>31</v>
      </c>
      <c r="H56" s="9">
        <v>39.0625</v>
      </c>
      <c r="I56" s="9">
        <f t="shared" si="3"/>
        <v>0.25998056220095722</v>
      </c>
      <c r="J56" s="7">
        <f t="shared" si="4"/>
        <v>8</v>
      </c>
      <c r="K56" s="8">
        <f t="shared" si="5"/>
        <v>0.10161632098343309</v>
      </c>
      <c r="L56" s="7">
        <f t="shared" si="6"/>
        <v>32</v>
      </c>
      <c r="M56" s="6">
        <f t="shared" si="7"/>
        <v>1</v>
      </c>
      <c r="N56" s="6">
        <f t="shared" si="8"/>
        <v>0.10161632098343309</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33.802675933907508</v>
      </c>
      <c r="D58" s="29">
        <f>AVERAGE(D24:D56)</f>
        <v>38.128979975290136</v>
      </c>
      <c r="E58" s="29">
        <f>AVERAGE(E24:E56)</f>
        <v>-9.5428518504456591E-2</v>
      </c>
      <c r="F58" s="29">
        <f>AVERAGE(F24:F56)</f>
        <v>0.1452546909001125</v>
      </c>
      <c r="G58" s="26" t="s">
        <v>124</v>
      </c>
      <c r="H58" s="29">
        <f>AVERAGE(H24:H56)</f>
        <v>36.013089412266694</v>
      </c>
      <c r="I58" s="29">
        <f>AVERAGE(I24:I56)</f>
        <v>0.23968520273905758</v>
      </c>
      <c r="J58" s="26" t="s">
        <v>124</v>
      </c>
      <c r="K58" s="29">
        <f>AVERAGE(K24:K56)</f>
        <v>3.3779152027265225E-2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23.080388489667641</v>
      </c>
      <c r="D59" s="29">
        <f>_xlfn.STDEV.S(D24:D56)</f>
        <v>26.329437739502534</v>
      </c>
      <c r="E59" s="29">
        <f>_xlfn.STDEV.S(E24:E56)</f>
        <v>0.15947057288087743</v>
      </c>
      <c r="F59" s="29">
        <f>_xlfn.STDEV.S(F24:F56)</f>
        <v>0.11429689599473737</v>
      </c>
      <c r="G59" s="26" t="s">
        <v>124</v>
      </c>
      <c r="H59" s="29">
        <f>_xlfn.STDEV.S(H24:H56)</f>
        <v>24.603134357199721</v>
      </c>
      <c r="I59" s="29">
        <f>_xlfn.STDEV.S(I24:I56)</f>
        <v>0.16374621957351601</v>
      </c>
      <c r="J59" s="26" t="s">
        <v>124</v>
      </c>
      <c r="K59" s="29">
        <f>_xlfn.STDEV.S(K24:K56)</f>
        <v>3.07609076762775E-2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532.70433283398256</v>
      </c>
      <c r="D60" s="29">
        <f>_xlfn.VAR.S(D24:D56)</f>
        <v>693.23929167834035</v>
      </c>
      <c r="E60" s="29">
        <f>_xlfn.VAR.S(E24:E56)</f>
        <v>2.5430863614955244E-2</v>
      </c>
      <c r="F60" s="29">
        <f>_xlfn.VAR.S(F24:F56)</f>
        <v>1.3063780434031811E-2</v>
      </c>
      <c r="G60" s="26" t="s">
        <v>124</v>
      </c>
      <c r="H60" s="29">
        <f>_xlfn.VAR.S(H24:H56)</f>
        <v>605.31422019842125</v>
      </c>
      <c r="I60" s="29">
        <f>_xlfn.VAR.S(I24:I56)</f>
        <v>2.6812824424618117E-2</v>
      </c>
      <c r="J60" s="26" t="s">
        <v>124</v>
      </c>
      <c r="K60" s="29">
        <f>_xlfn.VAR.S(K24:K56)</f>
        <v>9.4623344106846809E-4</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140.14598540146</v>
      </c>
      <c r="D61" s="29">
        <f>MAX(D24:D56)</f>
        <v>160.05665722379601</v>
      </c>
      <c r="E61" s="29">
        <f>MAX(E24:E56)</f>
        <v>0.39143064633260671</v>
      </c>
      <c r="F61" s="29">
        <f>MAX(F24:F56)</f>
        <v>0.39655693144065057</v>
      </c>
      <c r="G61" s="26" t="s">
        <v>124</v>
      </c>
      <c r="H61" s="29">
        <f>MAX(H24:H56)</f>
        <v>150.251617541337</v>
      </c>
      <c r="I61" s="29">
        <f>MAX(I24:I56)</f>
        <v>1</v>
      </c>
      <c r="J61" s="26" t="s">
        <v>124</v>
      </c>
      <c r="K61" s="29">
        <f>MAX(K24:K56)</f>
        <v>0.12439764873070112</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11.437908496732</v>
      </c>
      <c r="D62" s="29">
        <f>MIN(D24:D56)</f>
        <v>12.526096033402901</v>
      </c>
      <c r="E62" s="29">
        <f>MIN(E24:E56)</f>
        <v>-0.39655693144065057</v>
      </c>
      <c r="F62" s="29">
        <f>MIN(F24:F56)</f>
        <v>2.6378038707313201E-3</v>
      </c>
      <c r="G62" s="26" t="s">
        <v>124</v>
      </c>
      <c r="H62" s="29">
        <f>MIN(H24:H56)</f>
        <v>13.6765888978278</v>
      </c>
      <c r="I62" s="29">
        <f>MIN(I24:I56)</f>
        <v>9.1024570128605223E-2</v>
      </c>
      <c r="J62" s="26" t="s">
        <v>124</v>
      </c>
      <c r="K62" s="29">
        <f>MIN(K24:K56)</f>
        <v>4.2856184596093357E-4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496F3-03E4-4DD7-92DC-DCBE2935F1F9}">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34</v>
      </c>
      <c r="C16" s="36"/>
      <c r="D16" s="36"/>
      <c r="E16" s="36"/>
      <c r="F16" s="36"/>
      <c r="G16" s="36"/>
      <c r="H16" s="36"/>
      <c r="I16" s="36"/>
      <c r="J16" s="36"/>
      <c r="K16" s="36"/>
      <c r="L16" s="36"/>
    </row>
    <row r="17" spans="1:14" s="3" customFormat="1" ht="44.1" customHeight="1" x14ac:dyDescent="0.25">
      <c r="A17" s="2" t="s">
        <v>66</v>
      </c>
      <c r="B17" s="36" t="s">
        <v>192</v>
      </c>
      <c r="C17" s="36"/>
      <c r="D17" s="36"/>
      <c r="E17" s="36"/>
      <c r="F17" s="36"/>
      <c r="G17" s="36"/>
      <c r="H17" s="36"/>
      <c r="I17" s="36"/>
      <c r="J17" s="36"/>
      <c r="K17" s="36"/>
      <c r="L17" s="36"/>
    </row>
    <row r="18" spans="1:14" s="3" customFormat="1" ht="44.1" customHeight="1" x14ac:dyDescent="0.25">
      <c r="A18" s="2" t="s">
        <v>68</v>
      </c>
      <c r="B18" s="36" t="s">
        <v>188</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237</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193</v>
      </c>
      <c r="G21" s="33"/>
      <c r="H21" s="33"/>
      <c r="I21" s="34"/>
      <c r="J21" s="2" t="s">
        <v>76</v>
      </c>
      <c r="K21" s="36" t="s">
        <v>32</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26.738342774776701</v>
      </c>
      <c r="D24" s="9">
        <v>33.164388213248202</v>
      </c>
      <c r="E24" s="9">
        <f>(C24-D24)/D24</f>
        <v>-0.19376342470579586</v>
      </c>
      <c r="F24" s="9">
        <f>ABS(E24)</f>
        <v>0.19376342470579586</v>
      </c>
      <c r="G24" s="7">
        <f>RANK(F24,$F$24:$F$56,1)</f>
        <v>27</v>
      </c>
      <c r="H24" s="9">
        <v>30.0221942295003</v>
      </c>
      <c r="I24" s="9">
        <f>H24/MAX($H$24:$H$56)</f>
        <v>0.44146559869117541</v>
      </c>
      <c r="J24" s="7">
        <f>RANK(I24,$I$24:$I$56,0)</f>
        <v>13</v>
      </c>
      <c r="K24" s="9">
        <f>I24*F24</f>
        <v>8.5539886292196651E-2</v>
      </c>
      <c r="L24" s="7">
        <f>RANK(K24,$K$24:$K$56,1)</f>
        <v>28</v>
      </c>
      <c r="M24" s="6">
        <f>IF(E24&gt;0,1,-1)</f>
        <v>-1</v>
      </c>
      <c r="N24" s="6">
        <f>K24*M24</f>
        <v>-8.5539886292196651E-2</v>
      </c>
    </row>
    <row r="25" spans="1:14" x14ac:dyDescent="0.25">
      <c r="A25" s="7">
        <v>8</v>
      </c>
      <c r="B25" s="7" t="s">
        <v>148</v>
      </c>
      <c r="C25" s="9">
        <v>20.938725821723299</v>
      </c>
      <c r="D25" s="9">
        <v>23.9402058458844</v>
      </c>
      <c r="E25" s="9">
        <f t="shared" ref="E25:E56" si="0">(C25-D25)/D25</f>
        <v>-0.1253740274199476</v>
      </c>
      <c r="F25" s="9">
        <f t="shared" ref="F25:F56" si="1">ABS(E25)</f>
        <v>0.1253740274199476</v>
      </c>
      <c r="G25" s="7">
        <f t="shared" ref="G25:G56" si="2">RANK(F25,$F$24:$F$56,1)</f>
        <v>18</v>
      </c>
      <c r="H25" s="9">
        <v>22.468880401725702</v>
      </c>
      <c r="I25" s="9">
        <f t="shared" ref="I25:I56" si="3">H25/MAX($H$24:$H$56)</f>
        <v>0.33039682784816071</v>
      </c>
      <c r="J25" s="7">
        <f t="shared" ref="J25:J56" si="4">RANK(I25,$I$24:$I$56,0)</f>
        <v>26</v>
      </c>
      <c r="K25" s="9">
        <f t="shared" ref="K25:K56" si="5">I25*F25</f>
        <v>4.1423180954099012E-2</v>
      </c>
      <c r="L25" s="7">
        <f t="shared" ref="L25:L56" si="6">RANK(K25,$K$24:$K$56,1)</f>
        <v>17</v>
      </c>
      <c r="M25" s="6">
        <f t="shared" ref="M25:M56" si="7">IF(E25&gt;0,1,-1)</f>
        <v>-1</v>
      </c>
      <c r="N25" s="6">
        <f t="shared" ref="N25:N56" si="8">K25*M25</f>
        <v>-4.1423180954099012E-2</v>
      </c>
    </row>
    <row r="26" spans="1:14" x14ac:dyDescent="0.25">
      <c r="A26" s="7">
        <v>11</v>
      </c>
      <c r="B26" s="7" t="s">
        <v>190</v>
      </c>
      <c r="C26" s="9">
        <v>18.1847564450417</v>
      </c>
      <c r="D26" s="9">
        <v>19.555085960472102</v>
      </c>
      <c r="E26" s="9">
        <f t="shared" si="0"/>
        <v>-7.0075351149073623E-2</v>
      </c>
      <c r="F26" s="9">
        <f t="shared" si="1"/>
        <v>7.0075351149073623E-2</v>
      </c>
      <c r="G26" s="7">
        <f t="shared" si="2"/>
        <v>6</v>
      </c>
      <c r="H26" s="9">
        <v>18.882843337700599</v>
      </c>
      <c r="I26" s="9">
        <f t="shared" si="3"/>
        <v>0.27766543895310802</v>
      </c>
      <c r="J26" s="7">
        <f t="shared" si="4"/>
        <v>29</v>
      </c>
      <c r="K26" s="9">
        <f t="shared" si="5"/>
        <v>1.9457503136600711E-2</v>
      </c>
      <c r="L26" s="7">
        <f t="shared" si="6"/>
        <v>4</v>
      </c>
      <c r="M26" s="6">
        <f t="shared" si="7"/>
        <v>-1</v>
      </c>
      <c r="N26" s="6">
        <f t="shared" si="8"/>
        <v>-1.9457503136600711E-2</v>
      </c>
    </row>
    <row r="27" spans="1:14" x14ac:dyDescent="0.25">
      <c r="A27" s="7">
        <v>13</v>
      </c>
      <c r="B27" s="7" t="s">
        <v>150</v>
      </c>
      <c r="C27" s="9">
        <v>31.623949758126102</v>
      </c>
      <c r="D27" s="9">
        <v>39.483209330384099</v>
      </c>
      <c r="E27" s="9">
        <f t="shared" si="0"/>
        <v>-0.19905321035313978</v>
      </c>
      <c r="F27" s="9">
        <f t="shared" si="1"/>
        <v>0.19905321035313978</v>
      </c>
      <c r="G27" s="7">
        <f t="shared" si="2"/>
        <v>28</v>
      </c>
      <c r="H27" s="9">
        <v>35.6589787532779</v>
      </c>
      <c r="I27" s="9">
        <f t="shared" si="3"/>
        <v>0.52435249348174484</v>
      </c>
      <c r="J27" s="7">
        <f t="shared" si="4"/>
        <v>9</v>
      </c>
      <c r="K27" s="9">
        <f t="shared" si="5"/>
        <v>0.10437404718421511</v>
      </c>
      <c r="L27" s="7">
        <f t="shared" si="6"/>
        <v>31</v>
      </c>
      <c r="M27" s="6">
        <f t="shared" si="7"/>
        <v>-1</v>
      </c>
      <c r="N27" s="6">
        <f t="shared" si="8"/>
        <v>-0.10437404718421511</v>
      </c>
    </row>
    <row r="28" spans="1:14" x14ac:dyDescent="0.25">
      <c r="A28" s="7">
        <v>15</v>
      </c>
      <c r="B28" s="7" t="s">
        <v>151</v>
      </c>
      <c r="C28" s="9">
        <v>6.6121379961787001</v>
      </c>
      <c r="D28" s="9">
        <v>7.1207492970283006</v>
      </c>
      <c r="E28" s="9">
        <f t="shared" si="0"/>
        <v>-7.1426654644597451E-2</v>
      </c>
      <c r="F28" s="9">
        <f t="shared" si="1"/>
        <v>7.1426654644597451E-2</v>
      </c>
      <c r="G28" s="7">
        <f t="shared" si="2"/>
        <v>7</v>
      </c>
      <c r="H28" s="9">
        <v>6.87399754202512</v>
      </c>
      <c r="I28" s="9">
        <f t="shared" si="3"/>
        <v>0.10107966849771118</v>
      </c>
      <c r="J28" s="7">
        <f t="shared" si="4"/>
        <v>33</v>
      </c>
      <c r="K28" s="9">
        <f t="shared" si="5"/>
        <v>7.2197825733764124E-3</v>
      </c>
      <c r="L28" s="7">
        <f t="shared" si="6"/>
        <v>2</v>
      </c>
      <c r="M28" s="6">
        <f t="shared" si="7"/>
        <v>-1</v>
      </c>
      <c r="N28" s="6">
        <f t="shared" si="8"/>
        <v>-7.2197825733764124E-3</v>
      </c>
    </row>
    <row r="29" spans="1:14" x14ac:dyDescent="0.25">
      <c r="A29" s="7">
        <v>17</v>
      </c>
      <c r="B29" s="7" t="s">
        <v>152</v>
      </c>
      <c r="C29" s="9">
        <v>13.711524583477098</v>
      </c>
      <c r="D29" s="9">
        <v>16.563333033815599</v>
      </c>
      <c r="E29" s="9">
        <f t="shared" si="0"/>
        <v>-0.17217600132269673</v>
      </c>
      <c r="F29" s="9">
        <f t="shared" si="1"/>
        <v>0.17217600132269673</v>
      </c>
      <c r="G29" s="7">
        <f t="shared" si="2"/>
        <v>26</v>
      </c>
      <c r="H29" s="9">
        <v>15.170553801832702</v>
      </c>
      <c r="I29" s="9">
        <f t="shared" si="3"/>
        <v>0.22307755274002944</v>
      </c>
      <c r="J29" s="7">
        <f t="shared" si="4"/>
        <v>31</v>
      </c>
      <c r="K29" s="9">
        <f t="shared" si="5"/>
        <v>3.8408601015631254E-2</v>
      </c>
      <c r="L29" s="7">
        <f t="shared" si="6"/>
        <v>14</v>
      </c>
      <c r="M29" s="6">
        <f t="shared" si="7"/>
        <v>-1</v>
      </c>
      <c r="N29" s="6">
        <f t="shared" si="8"/>
        <v>-3.8408601015631254E-2</v>
      </c>
    </row>
    <row r="30" spans="1:14" x14ac:dyDescent="0.25">
      <c r="A30" s="7">
        <v>18</v>
      </c>
      <c r="B30" s="7" t="s">
        <v>153</v>
      </c>
      <c r="C30" s="9">
        <v>39.928218932256598</v>
      </c>
      <c r="D30" s="9">
        <v>41.9337987367621</v>
      </c>
      <c r="E30" s="9">
        <f t="shared" si="0"/>
        <v>-4.7827286459198599E-2</v>
      </c>
      <c r="F30" s="9">
        <f t="shared" si="1"/>
        <v>4.7827286459198599E-2</v>
      </c>
      <c r="G30" s="7">
        <f t="shared" si="2"/>
        <v>4</v>
      </c>
      <c r="H30" s="9">
        <v>40.9552993822657</v>
      </c>
      <c r="I30" s="9">
        <f t="shared" si="3"/>
        <v>0.60223298880673415</v>
      </c>
      <c r="J30" s="7">
        <f t="shared" si="4"/>
        <v>3</v>
      </c>
      <c r="K30" s="9">
        <f t="shared" si="5"/>
        <v>2.8803169670839016E-2</v>
      </c>
      <c r="L30" s="7">
        <f t="shared" si="6"/>
        <v>8</v>
      </c>
      <c r="M30" s="6">
        <f t="shared" si="7"/>
        <v>-1</v>
      </c>
      <c r="N30" s="6">
        <f t="shared" si="8"/>
        <v>-2.8803169670839016E-2</v>
      </c>
    </row>
    <row r="31" spans="1:14" x14ac:dyDescent="0.25">
      <c r="A31" s="7">
        <v>19</v>
      </c>
      <c r="B31" s="7" t="s">
        <v>154</v>
      </c>
      <c r="C31" s="9">
        <v>21.566114727009101</v>
      </c>
      <c r="D31" s="9">
        <v>24.7193192480668</v>
      </c>
      <c r="E31" s="9">
        <f t="shared" si="0"/>
        <v>-0.12756033001613903</v>
      </c>
      <c r="F31" s="9">
        <f t="shared" si="1"/>
        <v>0.12756033001613903</v>
      </c>
      <c r="G31" s="7">
        <f t="shared" si="2"/>
        <v>19</v>
      </c>
      <c r="H31" s="9">
        <v>23.175363276089801</v>
      </c>
      <c r="I31" s="9">
        <f t="shared" si="3"/>
        <v>0.34078540513575095</v>
      </c>
      <c r="J31" s="7">
        <f t="shared" si="4"/>
        <v>25</v>
      </c>
      <c r="K31" s="9">
        <f t="shared" si="5"/>
        <v>4.3470698743800031E-2</v>
      </c>
      <c r="L31" s="7">
        <f t="shared" si="6"/>
        <v>18</v>
      </c>
      <c r="M31" s="6">
        <f t="shared" si="7"/>
        <v>-1</v>
      </c>
      <c r="N31" s="6">
        <f t="shared" si="8"/>
        <v>-4.3470698743800031E-2</v>
      </c>
    </row>
    <row r="32" spans="1:14" x14ac:dyDescent="0.25">
      <c r="A32" s="7">
        <v>20</v>
      </c>
      <c r="B32" s="7" t="s">
        <v>155</v>
      </c>
      <c r="C32" s="9">
        <v>26.802056309783403</v>
      </c>
      <c r="D32" s="9">
        <v>31.436330809728297</v>
      </c>
      <c r="E32" s="9">
        <f t="shared" si="0"/>
        <v>-0.14741779274414463</v>
      </c>
      <c r="F32" s="9">
        <f t="shared" si="1"/>
        <v>0.14741779274414463</v>
      </c>
      <c r="G32" s="7">
        <f t="shared" si="2"/>
        <v>23</v>
      </c>
      <c r="H32" s="9">
        <v>29.174628326420301</v>
      </c>
      <c r="I32" s="9">
        <f t="shared" si="3"/>
        <v>0.42900244606571636</v>
      </c>
      <c r="J32" s="7">
        <f t="shared" si="4"/>
        <v>14</v>
      </c>
      <c r="K32" s="9">
        <f t="shared" si="5"/>
        <v>6.3242593680846851E-2</v>
      </c>
      <c r="L32" s="7">
        <f t="shared" si="6"/>
        <v>22</v>
      </c>
      <c r="M32" s="6">
        <f t="shared" si="7"/>
        <v>-1</v>
      </c>
      <c r="N32" s="6">
        <f t="shared" si="8"/>
        <v>-6.3242593680846851E-2</v>
      </c>
    </row>
    <row r="33" spans="1:14" x14ac:dyDescent="0.25">
      <c r="A33" s="7">
        <v>23</v>
      </c>
      <c r="B33" s="7" t="s">
        <v>156</v>
      </c>
      <c r="C33" s="9">
        <v>22.889626723010402</v>
      </c>
      <c r="D33" s="9">
        <v>29.1573443725249</v>
      </c>
      <c r="E33" s="9">
        <f t="shared" si="0"/>
        <v>-0.21496188299715654</v>
      </c>
      <c r="F33" s="9">
        <f t="shared" si="1"/>
        <v>0.21496188299715654</v>
      </c>
      <c r="G33" s="7">
        <f t="shared" si="2"/>
        <v>31</v>
      </c>
      <c r="H33" s="9">
        <v>26.101672052142</v>
      </c>
      <c r="I33" s="9">
        <f t="shared" si="3"/>
        <v>0.38381572616757342</v>
      </c>
      <c r="J33" s="7">
        <f t="shared" si="4"/>
        <v>21</v>
      </c>
      <c r="K33" s="9">
        <f t="shared" si="5"/>
        <v>8.250575122090259E-2</v>
      </c>
      <c r="L33" s="7">
        <f t="shared" si="6"/>
        <v>27</v>
      </c>
      <c r="M33" s="6">
        <f t="shared" si="7"/>
        <v>-1</v>
      </c>
      <c r="N33" s="6">
        <f t="shared" si="8"/>
        <v>-8.250575122090259E-2</v>
      </c>
    </row>
    <row r="34" spans="1:14" x14ac:dyDescent="0.25">
      <c r="A34" s="7">
        <v>25</v>
      </c>
      <c r="B34" s="7" t="s">
        <v>157</v>
      </c>
      <c r="C34" s="9">
        <v>19.1088902044085</v>
      </c>
      <c r="D34" s="9">
        <v>21.589320194420399</v>
      </c>
      <c r="E34" s="9">
        <f t="shared" si="0"/>
        <v>-0.11489152820351185</v>
      </c>
      <c r="F34" s="9">
        <f t="shared" si="1"/>
        <v>0.11489152820351185</v>
      </c>
      <c r="G34" s="7">
        <f t="shared" si="2"/>
        <v>15</v>
      </c>
      <c r="H34" s="9">
        <v>20.376989192409201</v>
      </c>
      <c r="I34" s="9">
        <f t="shared" si="3"/>
        <v>0.29963631787150247</v>
      </c>
      <c r="J34" s="7">
        <f t="shared" si="4"/>
        <v>28</v>
      </c>
      <c r="K34" s="9">
        <f t="shared" si="5"/>
        <v>3.4425674465530166E-2</v>
      </c>
      <c r="L34" s="7">
        <f t="shared" si="6"/>
        <v>11</v>
      </c>
      <c r="M34" s="6">
        <f t="shared" si="7"/>
        <v>-1</v>
      </c>
      <c r="N34" s="6">
        <f t="shared" si="8"/>
        <v>-3.4425674465530166E-2</v>
      </c>
    </row>
    <row r="35" spans="1:14" x14ac:dyDescent="0.25">
      <c r="A35" s="7">
        <v>27</v>
      </c>
      <c r="B35" s="7" t="s">
        <v>158</v>
      </c>
      <c r="C35" s="9">
        <v>17.265714754636502</v>
      </c>
      <c r="D35" s="9">
        <v>19.010202141816102</v>
      </c>
      <c r="E35" s="9">
        <f t="shared" si="0"/>
        <v>-9.1765851523604253E-2</v>
      </c>
      <c r="F35" s="9">
        <f t="shared" si="1"/>
        <v>9.1765851523604253E-2</v>
      </c>
      <c r="G35" s="7">
        <f t="shared" si="2"/>
        <v>12</v>
      </c>
      <c r="H35" s="9">
        <v>18.153384816289702</v>
      </c>
      <c r="I35" s="9">
        <f t="shared" si="3"/>
        <v>0.26693901301590561</v>
      </c>
      <c r="J35" s="7">
        <f t="shared" si="4"/>
        <v>30</v>
      </c>
      <c r="K35" s="9">
        <f t="shared" si="5"/>
        <v>2.4495885834275057E-2</v>
      </c>
      <c r="L35" s="7">
        <f t="shared" si="6"/>
        <v>7</v>
      </c>
      <c r="M35" s="6">
        <f t="shared" si="7"/>
        <v>-1</v>
      </c>
      <c r="N35" s="6">
        <f t="shared" si="8"/>
        <v>-2.4495885834275057E-2</v>
      </c>
    </row>
    <row r="36" spans="1:14" x14ac:dyDescent="0.25">
      <c r="A36" s="7">
        <v>41</v>
      </c>
      <c r="B36" s="7" t="s">
        <v>159</v>
      </c>
      <c r="C36" s="9">
        <v>25.8276312146502</v>
      </c>
      <c r="D36" s="9">
        <v>27.303109835539402</v>
      </c>
      <c r="E36" s="9">
        <f t="shared" si="0"/>
        <v>-5.4040679972968818E-2</v>
      </c>
      <c r="F36" s="9">
        <f t="shared" si="1"/>
        <v>5.4040679972968818E-2</v>
      </c>
      <c r="G36" s="7">
        <f t="shared" si="2"/>
        <v>5</v>
      </c>
      <c r="H36" s="9">
        <v>26.582437431781102</v>
      </c>
      <c r="I36" s="9">
        <f t="shared" si="3"/>
        <v>0.39088520864876442</v>
      </c>
      <c r="J36" s="7">
        <f t="shared" si="4"/>
        <v>19</v>
      </c>
      <c r="K36" s="9">
        <f t="shared" si="5"/>
        <v>2.1123702466755021E-2</v>
      </c>
      <c r="L36" s="7">
        <f t="shared" si="6"/>
        <v>6</v>
      </c>
      <c r="M36" s="6">
        <f t="shared" si="7"/>
        <v>-1</v>
      </c>
      <c r="N36" s="6">
        <f t="shared" si="8"/>
        <v>-2.1123702466755021E-2</v>
      </c>
    </row>
    <row r="37" spans="1:14" x14ac:dyDescent="0.25">
      <c r="A37" s="7">
        <v>44</v>
      </c>
      <c r="B37" s="7" t="s">
        <v>160</v>
      </c>
      <c r="C37" s="9">
        <v>32.9516284658377</v>
      </c>
      <c r="D37" s="9">
        <v>39.412052572706898</v>
      </c>
      <c r="E37" s="9">
        <f t="shared" si="0"/>
        <v>-0.16392001139628753</v>
      </c>
      <c r="F37" s="9">
        <f t="shared" si="1"/>
        <v>0.16392001139628753</v>
      </c>
      <c r="G37" s="7">
        <f t="shared" si="2"/>
        <v>25</v>
      </c>
      <c r="H37" s="9">
        <v>36.247715011815096</v>
      </c>
      <c r="I37" s="9">
        <f t="shared" si="3"/>
        <v>0.53300964901339931</v>
      </c>
      <c r="J37" s="7">
        <f t="shared" si="4"/>
        <v>8</v>
      </c>
      <c r="K37" s="9">
        <f t="shared" si="5"/>
        <v>8.7370947740607635E-2</v>
      </c>
      <c r="L37" s="7">
        <f t="shared" si="6"/>
        <v>29</v>
      </c>
      <c r="M37" s="6">
        <f t="shared" si="7"/>
        <v>-1</v>
      </c>
      <c r="N37" s="6">
        <f t="shared" si="8"/>
        <v>-8.7370947740607635E-2</v>
      </c>
    </row>
    <row r="38" spans="1:14" x14ac:dyDescent="0.25">
      <c r="A38" s="7">
        <v>47</v>
      </c>
      <c r="B38" s="7" t="s">
        <v>161</v>
      </c>
      <c r="C38" s="9">
        <v>31.704413603966099</v>
      </c>
      <c r="D38" s="9">
        <v>34.617092278827293</v>
      </c>
      <c r="E38" s="9">
        <f t="shared" si="0"/>
        <v>-8.413989977554133E-2</v>
      </c>
      <c r="F38" s="9">
        <f t="shared" si="1"/>
        <v>8.413989977554133E-2</v>
      </c>
      <c r="G38" s="7">
        <f t="shared" si="2"/>
        <v>10</v>
      </c>
      <c r="H38" s="9">
        <v>33.197732479586399</v>
      </c>
      <c r="I38" s="9">
        <f t="shared" si="3"/>
        <v>0.48816074975256807</v>
      </c>
      <c r="J38" s="7">
        <f t="shared" si="4"/>
        <v>10</v>
      </c>
      <c r="K38" s="9">
        <f t="shared" si="5"/>
        <v>4.1073796558534187E-2</v>
      </c>
      <c r="L38" s="7">
        <f t="shared" si="6"/>
        <v>16</v>
      </c>
      <c r="M38" s="6">
        <f t="shared" si="7"/>
        <v>-1</v>
      </c>
      <c r="N38" s="6">
        <f t="shared" si="8"/>
        <v>-4.1073796558534187E-2</v>
      </c>
    </row>
    <row r="39" spans="1:14" x14ac:dyDescent="0.25">
      <c r="A39" s="7">
        <v>50</v>
      </c>
      <c r="B39" s="7" t="s">
        <v>162</v>
      </c>
      <c r="C39" s="9">
        <v>31.645427370597599</v>
      </c>
      <c r="D39" s="9">
        <v>34.088235923098303</v>
      </c>
      <c r="E39" s="9">
        <f t="shared" si="0"/>
        <v>-7.1661336714859122E-2</v>
      </c>
      <c r="F39" s="9">
        <f t="shared" si="1"/>
        <v>7.1661336714859122E-2</v>
      </c>
      <c r="G39" s="7">
        <f t="shared" si="2"/>
        <v>8</v>
      </c>
      <c r="H39" s="9">
        <v>32.897188068468196</v>
      </c>
      <c r="I39" s="9">
        <f t="shared" si="3"/>
        <v>0.48374135197726453</v>
      </c>
      <c r="J39" s="7">
        <f t="shared" si="4"/>
        <v>11</v>
      </c>
      <c r="K39" s="9">
        <f t="shared" si="5"/>
        <v>3.4665551906943939E-2</v>
      </c>
      <c r="L39" s="7">
        <f t="shared" si="6"/>
        <v>13</v>
      </c>
      <c r="M39" s="6">
        <f t="shared" si="7"/>
        <v>-1</v>
      </c>
      <c r="N39" s="6">
        <f t="shared" si="8"/>
        <v>-3.4665551906943939E-2</v>
      </c>
    </row>
    <row r="40" spans="1:14" x14ac:dyDescent="0.25">
      <c r="A40" s="7">
        <v>52</v>
      </c>
      <c r="B40" s="7" t="s">
        <v>163</v>
      </c>
      <c r="C40" s="9">
        <v>22.379042002996798</v>
      </c>
      <c r="D40" s="9">
        <v>24.496344059482301</v>
      </c>
      <c r="E40" s="9">
        <f t="shared" si="0"/>
        <v>-8.6433389870106583E-2</v>
      </c>
      <c r="F40" s="9">
        <f t="shared" si="1"/>
        <v>8.6433389870106583E-2</v>
      </c>
      <c r="G40" s="7">
        <f t="shared" si="2"/>
        <v>11</v>
      </c>
      <c r="H40" s="9">
        <v>23.460710992726199</v>
      </c>
      <c r="I40" s="9">
        <f t="shared" si="3"/>
        <v>0.3449813409689908</v>
      </c>
      <c r="J40" s="7">
        <f t="shared" si="4"/>
        <v>23</v>
      </c>
      <c r="K40" s="9">
        <f t="shared" si="5"/>
        <v>2.9817906741884954E-2</v>
      </c>
      <c r="L40" s="7">
        <f t="shared" si="6"/>
        <v>9</v>
      </c>
      <c r="M40" s="6">
        <f t="shared" si="7"/>
        <v>-1</v>
      </c>
      <c r="N40" s="6">
        <f t="shared" si="8"/>
        <v>-2.9817906741884954E-2</v>
      </c>
    </row>
    <row r="41" spans="1:14" x14ac:dyDescent="0.25">
      <c r="A41" s="7">
        <v>54</v>
      </c>
      <c r="B41" s="7" t="s">
        <v>164</v>
      </c>
      <c r="C41" s="9">
        <v>25.725830589643802</v>
      </c>
      <c r="D41" s="9">
        <v>28.999144568006798</v>
      </c>
      <c r="E41" s="9">
        <f t="shared" si="0"/>
        <v>-0.11287622538956779</v>
      </c>
      <c r="F41" s="9">
        <f t="shared" si="1"/>
        <v>0.11287622538956779</v>
      </c>
      <c r="G41" s="7">
        <f t="shared" si="2"/>
        <v>14</v>
      </c>
      <c r="H41" s="9">
        <v>27.402161214953299</v>
      </c>
      <c r="I41" s="9">
        <f t="shared" si="3"/>
        <v>0.40293895288654968</v>
      </c>
      <c r="J41" s="7">
        <f t="shared" si="4"/>
        <v>17</v>
      </c>
      <c r="K41" s="9">
        <f t="shared" si="5"/>
        <v>4.5482228064258619E-2</v>
      </c>
      <c r="L41" s="7">
        <f t="shared" si="6"/>
        <v>19</v>
      </c>
      <c r="M41" s="6">
        <f t="shared" si="7"/>
        <v>-1</v>
      </c>
      <c r="N41" s="6">
        <f t="shared" si="8"/>
        <v>-4.5482228064258619E-2</v>
      </c>
    </row>
    <row r="42" spans="1:14" x14ac:dyDescent="0.25">
      <c r="A42" s="7">
        <v>63</v>
      </c>
      <c r="B42" s="7" t="s">
        <v>165</v>
      </c>
      <c r="C42" s="9">
        <v>23.975155279503099</v>
      </c>
      <c r="D42" s="9">
        <v>26.8460318392763</v>
      </c>
      <c r="E42" s="9">
        <f t="shared" si="0"/>
        <v>-0.10693858135015132</v>
      </c>
      <c r="F42" s="9">
        <f t="shared" si="1"/>
        <v>0.10693858135015132</v>
      </c>
      <c r="G42" s="7">
        <f t="shared" si="2"/>
        <v>13</v>
      </c>
      <c r="H42" s="9">
        <v>25.450593243365599</v>
      </c>
      <c r="I42" s="9">
        <f t="shared" si="3"/>
        <v>0.37424184579379383</v>
      </c>
      <c r="J42" s="7">
        <f t="shared" si="4"/>
        <v>22</v>
      </c>
      <c r="K42" s="9">
        <f t="shared" si="5"/>
        <v>4.0020892071050404E-2</v>
      </c>
      <c r="L42" s="7">
        <f t="shared" si="6"/>
        <v>15</v>
      </c>
      <c r="M42" s="6">
        <f t="shared" si="7"/>
        <v>-1</v>
      </c>
      <c r="N42" s="6">
        <f t="shared" si="8"/>
        <v>-4.0020892071050404E-2</v>
      </c>
    </row>
    <row r="43" spans="1:14" x14ac:dyDescent="0.25">
      <c r="A43" s="7">
        <v>66</v>
      </c>
      <c r="B43" s="7" t="s">
        <v>166</v>
      </c>
      <c r="C43" s="9">
        <v>26.1521697327094</v>
      </c>
      <c r="D43" s="9">
        <v>28.448328546110101</v>
      </c>
      <c r="E43" s="9">
        <f t="shared" si="0"/>
        <v>-8.0713311844630958E-2</v>
      </c>
      <c r="F43" s="9">
        <f t="shared" si="1"/>
        <v>8.0713311844630958E-2</v>
      </c>
      <c r="G43" s="7">
        <f t="shared" si="2"/>
        <v>9</v>
      </c>
      <c r="H43" s="9">
        <v>27.327618570892302</v>
      </c>
      <c r="I43" s="9">
        <f t="shared" si="3"/>
        <v>0.40184283004033627</v>
      </c>
      <c r="J43" s="7">
        <f t="shared" si="4"/>
        <v>18</v>
      </c>
      <c r="K43" s="9">
        <f t="shared" si="5"/>
        <v>3.2434065653574699E-2</v>
      </c>
      <c r="L43" s="7">
        <f t="shared" si="6"/>
        <v>10</v>
      </c>
      <c r="M43" s="6">
        <f t="shared" si="7"/>
        <v>-1</v>
      </c>
      <c r="N43" s="6">
        <f t="shared" si="8"/>
        <v>-3.2434065653574699E-2</v>
      </c>
    </row>
    <row r="44" spans="1:14" x14ac:dyDescent="0.25">
      <c r="A44" s="7">
        <v>68</v>
      </c>
      <c r="B44" s="7" t="s">
        <v>167</v>
      </c>
      <c r="C44" s="9">
        <v>21.585379306963503</v>
      </c>
      <c r="D44" s="9">
        <v>25.106273045397998</v>
      </c>
      <c r="E44" s="9">
        <f t="shared" si="0"/>
        <v>-0.14023960195397769</v>
      </c>
      <c r="F44" s="9">
        <f t="shared" si="1"/>
        <v>0.14023960195397769</v>
      </c>
      <c r="G44" s="7">
        <f t="shared" si="2"/>
        <v>21</v>
      </c>
      <c r="H44" s="9">
        <v>23.383570927366399</v>
      </c>
      <c r="I44" s="9">
        <f t="shared" si="3"/>
        <v>0.34384702397414313</v>
      </c>
      <c r="J44" s="7">
        <f t="shared" si="4"/>
        <v>24</v>
      </c>
      <c r="K44" s="9">
        <f t="shared" si="5"/>
        <v>4.8220969775193655E-2</v>
      </c>
      <c r="L44" s="7">
        <f t="shared" si="6"/>
        <v>20</v>
      </c>
      <c r="M44" s="6">
        <f t="shared" si="7"/>
        <v>-1</v>
      </c>
      <c r="N44" s="6">
        <f t="shared" si="8"/>
        <v>-4.8220969775193655E-2</v>
      </c>
    </row>
    <row r="45" spans="1:14" x14ac:dyDescent="0.25">
      <c r="A45" s="7">
        <v>70</v>
      </c>
      <c r="B45" s="7" t="s">
        <v>168</v>
      </c>
      <c r="C45" s="9">
        <v>31.145663246655101</v>
      </c>
      <c r="D45" s="9">
        <v>47.168271584788599</v>
      </c>
      <c r="E45" s="9">
        <f t="shared" si="0"/>
        <v>-0.33969038507869909</v>
      </c>
      <c r="F45" s="9">
        <f t="shared" si="1"/>
        <v>0.33969038507869909</v>
      </c>
      <c r="G45" s="7">
        <f t="shared" si="2"/>
        <v>33</v>
      </c>
      <c r="H45" s="9">
        <v>39.334143609542203</v>
      </c>
      <c r="I45" s="9">
        <f t="shared" si="3"/>
        <v>0.57839447459601101</v>
      </c>
      <c r="J45" s="7">
        <f t="shared" si="4"/>
        <v>5</v>
      </c>
      <c r="K45" s="9">
        <f t="shared" si="5"/>
        <v>0.19647504180291081</v>
      </c>
      <c r="L45" s="7">
        <f t="shared" si="6"/>
        <v>33</v>
      </c>
      <c r="M45" s="6">
        <f t="shared" si="7"/>
        <v>-1</v>
      </c>
      <c r="N45" s="6">
        <f t="shared" si="8"/>
        <v>-0.19647504180291081</v>
      </c>
    </row>
    <row r="46" spans="1:14" x14ac:dyDescent="0.25">
      <c r="A46" s="7">
        <v>73</v>
      </c>
      <c r="B46" s="7" t="s">
        <v>169</v>
      </c>
      <c r="C46" s="9">
        <v>24.213627686944999</v>
      </c>
      <c r="D46" s="9">
        <v>28.097138658882901</v>
      </c>
      <c r="E46" s="9">
        <f t="shared" si="0"/>
        <v>-0.13821731170160031</v>
      </c>
      <c r="F46" s="9">
        <f t="shared" si="1"/>
        <v>0.13821731170160031</v>
      </c>
      <c r="G46" s="7">
        <f t="shared" si="2"/>
        <v>20</v>
      </c>
      <c r="H46" s="9">
        <v>26.198037683776899</v>
      </c>
      <c r="I46" s="9">
        <f t="shared" si="3"/>
        <v>0.38523274821925113</v>
      </c>
      <c r="J46" s="7">
        <f t="shared" si="4"/>
        <v>20</v>
      </c>
      <c r="K46" s="9">
        <f t="shared" si="5"/>
        <v>5.324583483828435E-2</v>
      </c>
      <c r="L46" s="7">
        <f t="shared" si="6"/>
        <v>21</v>
      </c>
      <c r="M46" s="6">
        <f t="shared" si="7"/>
        <v>-1</v>
      </c>
      <c r="N46" s="6">
        <f t="shared" si="8"/>
        <v>-5.324583483828435E-2</v>
      </c>
    </row>
    <row r="47" spans="1:14" x14ac:dyDescent="0.25">
      <c r="A47" s="7">
        <v>76</v>
      </c>
      <c r="B47" s="7" t="s">
        <v>170</v>
      </c>
      <c r="C47" s="9">
        <v>26.311059573851303</v>
      </c>
      <c r="D47" s="9">
        <v>31.077185386263398</v>
      </c>
      <c r="E47" s="9">
        <f t="shared" si="0"/>
        <v>-0.15336414006523247</v>
      </c>
      <c r="F47" s="9">
        <f t="shared" si="1"/>
        <v>0.15336414006523247</v>
      </c>
      <c r="G47" s="7">
        <f t="shared" si="2"/>
        <v>24</v>
      </c>
      <c r="H47" s="9">
        <v>28.733682467008599</v>
      </c>
      <c r="I47" s="9">
        <f t="shared" si="3"/>
        <v>0.42251849534820674</v>
      </c>
      <c r="J47" s="7">
        <f t="shared" si="4"/>
        <v>15</v>
      </c>
      <c r="K47" s="9">
        <f t="shared" si="5"/>
        <v>6.4799185700733647E-2</v>
      </c>
      <c r="L47" s="7">
        <f t="shared" si="6"/>
        <v>23</v>
      </c>
      <c r="M47" s="6">
        <f t="shared" si="7"/>
        <v>-1</v>
      </c>
      <c r="N47" s="6">
        <f t="shared" si="8"/>
        <v>-6.4799185700733647E-2</v>
      </c>
    </row>
    <row r="48" spans="1:14" x14ac:dyDescent="0.25">
      <c r="A48" s="7">
        <v>81</v>
      </c>
      <c r="B48" s="7" t="s">
        <v>171</v>
      </c>
      <c r="C48" s="9">
        <v>38.082011548863399</v>
      </c>
      <c r="D48" s="9">
        <v>38.204930121497306</v>
      </c>
      <c r="E48" s="9">
        <f t="shared" si="0"/>
        <v>-3.2173484480408064E-3</v>
      </c>
      <c r="F48" s="9">
        <f t="shared" si="1"/>
        <v>3.2173484480408064E-3</v>
      </c>
      <c r="G48" s="7">
        <f t="shared" si="2"/>
        <v>1</v>
      </c>
      <c r="H48" s="9">
        <v>38.144699140401094</v>
      </c>
      <c r="I48" s="9">
        <f t="shared" si="3"/>
        <v>0.56090412027129899</v>
      </c>
      <c r="J48" s="7">
        <f t="shared" si="4"/>
        <v>6</v>
      </c>
      <c r="K48" s="9">
        <f t="shared" si="5"/>
        <v>1.8046240008545576E-3</v>
      </c>
      <c r="L48" s="7">
        <f t="shared" si="6"/>
        <v>1</v>
      </c>
      <c r="M48" s="6">
        <f t="shared" si="7"/>
        <v>-1</v>
      </c>
      <c r="N48" s="6">
        <f t="shared" si="8"/>
        <v>-1.8046240008545576E-3</v>
      </c>
    </row>
    <row r="49" spans="1:25" x14ac:dyDescent="0.25">
      <c r="A49" s="7">
        <v>85</v>
      </c>
      <c r="B49" s="7" t="s">
        <v>172</v>
      </c>
      <c r="C49" s="9">
        <v>28.788813489615499</v>
      </c>
      <c r="D49" s="9">
        <v>36.0329444063143</v>
      </c>
      <c r="E49" s="9">
        <f t="shared" si="0"/>
        <v>-0.20104188086914601</v>
      </c>
      <c r="F49" s="9">
        <f t="shared" si="1"/>
        <v>0.20104188086914601</v>
      </c>
      <c r="G49" s="7">
        <f t="shared" si="2"/>
        <v>29</v>
      </c>
      <c r="H49" s="9">
        <v>32.496863237139301</v>
      </c>
      <c r="I49" s="9">
        <f t="shared" si="3"/>
        <v>0.47785471890898945</v>
      </c>
      <c r="J49" s="7">
        <f t="shared" si="4"/>
        <v>12</v>
      </c>
      <c r="K49" s="9">
        <f t="shared" si="5"/>
        <v>9.6068811471660312E-2</v>
      </c>
      <c r="L49" s="7">
        <f t="shared" si="6"/>
        <v>30</v>
      </c>
      <c r="M49" s="6">
        <f t="shared" si="7"/>
        <v>-1</v>
      </c>
      <c r="N49" s="6">
        <f t="shared" si="8"/>
        <v>-9.6068811471660312E-2</v>
      </c>
    </row>
    <row r="50" spans="1:25" x14ac:dyDescent="0.25">
      <c r="A50" s="7">
        <v>86</v>
      </c>
      <c r="B50" s="7" t="s">
        <v>173</v>
      </c>
      <c r="C50" s="9">
        <v>34.649866731281797</v>
      </c>
      <c r="D50" s="9">
        <v>40.401078925765198</v>
      </c>
      <c r="E50" s="9">
        <f t="shared" si="0"/>
        <v>-0.14235293579785191</v>
      </c>
      <c r="F50" s="9">
        <f t="shared" si="1"/>
        <v>0.14235293579785191</v>
      </c>
      <c r="G50" s="7">
        <f t="shared" si="2"/>
        <v>22</v>
      </c>
      <c r="H50" s="9">
        <v>37.572254335260098</v>
      </c>
      <c r="I50" s="9">
        <f t="shared" si="3"/>
        <v>0.55248652471890924</v>
      </c>
      <c r="J50" s="7">
        <f t="shared" si="4"/>
        <v>7</v>
      </c>
      <c r="K50" s="9">
        <f t="shared" si="5"/>
        <v>7.8648078782489209E-2</v>
      </c>
      <c r="L50" s="7">
        <f t="shared" si="6"/>
        <v>26</v>
      </c>
      <c r="M50" s="6">
        <f t="shared" si="7"/>
        <v>-1</v>
      </c>
      <c r="N50" s="6">
        <f t="shared" si="8"/>
        <v>-7.8648078782489209E-2</v>
      </c>
    </row>
    <row r="51" spans="1:25" x14ac:dyDescent="0.25">
      <c r="A51" s="22">
        <v>88</v>
      </c>
      <c r="B51" s="22" t="s">
        <v>191</v>
      </c>
      <c r="C51" s="9">
        <v>9.81266726137377</v>
      </c>
      <c r="D51" s="9">
        <v>12.441012441012401</v>
      </c>
      <c r="E51" s="24">
        <f t="shared" si="0"/>
        <v>-0.21126457288750577</v>
      </c>
      <c r="F51" s="24">
        <f t="shared" si="1"/>
        <v>0.21126457288750577</v>
      </c>
      <c r="G51" s="22">
        <f t="shared" si="2"/>
        <v>30</v>
      </c>
      <c r="H51" s="9">
        <v>11.1524163568773</v>
      </c>
      <c r="I51" s="9">
        <f t="shared" si="3"/>
        <v>0.16399228271610719</v>
      </c>
      <c r="J51" s="22">
        <f t="shared" si="4"/>
        <v>32</v>
      </c>
      <c r="K51" s="9">
        <f t="shared" si="5"/>
        <v>3.4645759564865479E-2</v>
      </c>
      <c r="L51" s="22">
        <f t="shared" si="6"/>
        <v>12</v>
      </c>
      <c r="M51" s="6">
        <f t="shared" si="7"/>
        <v>-1</v>
      </c>
      <c r="N51" s="6">
        <f t="shared" si="8"/>
        <v>-3.4645759564865479E-2</v>
      </c>
    </row>
    <row r="52" spans="1:25" x14ac:dyDescent="0.25">
      <c r="A52" s="7">
        <v>91</v>
      </c>
      <c r="B52" s="7" t="s">
        <v>174</v>
      </c>
      <c r="C52" s="9">
        <v>37.013932210438796</v>
      </c>
      <c r="D52" s="9">
        <v>41.856774449513999</v>
      </c>
      <c r="E52" s="9">
        <f t="shared" si="0"/>
        <v>-0.11570032098188669</v>
      </c>
      <c r="F52" s="9">
        <f t="shared" si="1"/>
        <v>0.11570032098188669</v>
      </c>
      <c r="G52" s="7">
        <f t="shared" si="2"/>
        <v>16</v>
      </c>
      <c r="H52" s="9">
        <v>39.492385786802004</v>
      </c>
      <c r="I52" s="9">
        <f t="shared" si="3"/>
        <v>0.58072136905909288</v>
      </c>
      <c r="J52" s="7">
        <f t="shared" si="4"/>
        <v>4</v>
      </c>
      <c r="K52" s="9">
        <f t="shared" si="5"/>
        <v>6.7189648801177726E-2</v>
      </c>
      <c r="L52" s="7">
        <f t="shared" si="6"/>
        <v>24</v>
      </c>
      <c r="M52" s="6">
        <f t="shared" si="7"/>
        <v>-1</v>
      </c>
      <c r="N52" s="6">
        <f t="shared" si="8"/>
        <v>-6.7189648801177726E-2</v>
      </c>
    </row>
    <row r="53" spans="1:25" x14ac:dyDescent="0.25">
      <c r="A53" s="7">
        <v>94</v>
      </c>
      <c r="B53" s="7" t="s">
        <v>175</v>
      </c>
      <c r="C53" s="9">
        <v>63.519813519813503</v>
      </c>
      <c r="D53" s="9">
        <v>72.357263990955289</v>
      </c>
      <c r="E53" s="9">
        <f t="shared" si="0"/>
        <v>-0.12213632721445179</v>
      </c>
      <c r="F53" s="9">
        <f t="shared" si="1"/>
        <v>0.12213632721445179</v>
      </c>
      <c r="G53" s="7">
        <f t="shared" si="2"/>
        <v>17</v>
      </c>
      <c r="H53" s="9">
        <v>68.005738880918202</v>
      </c>
      <c r="I53" s="9">
        <f t="shared" si="3"/>
        <v>1</v>
      </c>
      <c r="J53" s="7">
        <f t="shared" si="4"/>
        <v>1</v>
      </c>
      <c r="K53" s="9">
        <f t="shared" si="5"/>
        <v>0.12213632721445179</v>
      </c>
      <c r="L53" s="7">
        <f t="shared" si="6"/>
        <v>32</v>
      </c>
      <c r="M53" s="6">
        <f t="shared" si="7"/>
        <v>-1</v>
      </c>
      <c r="N53" s="6">
        <f t="shared" si="8"/>
        <v>-0.12213632721445179</v>
      </c>
    </row>
    <row r="54" spans="1:25" x14ac:dyDescent="0.25">
      <c r="A54" s="7">
        <v>95</v>
      </c>
      <c r="B54" s="7" t="s">
        <v>176</v>
      </c>
      <c r="C54" s="9">
        <v>28.404163052905499</v>
      </c>
      <c r="D54" s="9">
        <v>27.666314677930298</v>
      </c>
      <c r="E54" s="9">
        <f t="shared" si="0"/>
        <v>2.6669557675630354E-2</v>
      </c>
      <c r="F54" s="9">
        <f t="shared" si="1"/>
        <v>2.6669557675630354E-2</v>
      </c>
      <c r="G54" s="7">
        <f t="shared" si="2"/>
        <v>3</v>
      </c>
      <c r="H54" s="9">
        <v>28.030384080453601</v>
      </c>
      <c r="I54" s="9">
        <f t="shared" si="3"/>
        <v>0.41217674481173344</v>
      </c>
      <c r="J54" s="7">
        <f t="shared" si="4"/>
        <v>16</v>
      </c>
      <c r="K54" s="9">
        <f t="shared" si="5"/>
        <v>1.0992571468310099E-2</v>
      </c>
      <c r="L54" s="7">
        <f t="shared" si="6"/>
        <v>3</v>
      </c>
      <c r="M54" s="6">
        <f t="shared" si="7"/>
        <v>1</v>
      </c>
      <c r="N54" s="6">
        <f t="shared" si="8"/>
        <v>1.0992571468310099E-2</v>
      </c>
    </row>
    <row r="55" spans="1:25" x14ac:dyDescent="0.25">
      <c r="A55" s="7">
        <v>97</v>
      </c>
      <c r="B55" s="7" t="s">
        <v>177</v>
      </c>
      <c r="C55" s="9">
        <v>18.3992640294388</v>
      </c>
      <c r="D55" s="9">
        <v>24.225697638761101</v>
      </c>
      <c r="E55" s="9">
        <f t="shared" si="0"/>
        <v>-0.2405063291139245</v>
      </c>
      <c r="F55" s="9">
        <f t="shared" si="1"/>
        <v>0.2405063291139245</v>
      </c>
      <c r="G55" s="7">
        <f t="shared" si="2"/>
        <v>32</v>
      </c>
      <c r="H55" s="9">
        <v>21.3124808341</v>
      </c>
      <c r="I55" s="9">
        <f t="shared" si="3"/>
        <v>0.31339238694868576</v>
      </c>
      <c r="J55" s="7">
        <f t="shared" si="4"/>
        <v>27</v>
      </c>
      <c r="K55" s="9">
        <f t="shared" si="5"/>
        <v>7.5372852557278991E-2</v>
      </c>
      <c r="L55" s="7">
        <f t="shared" si="6"/>
        <v>25</v>
      </c>
      <c r="M55" s="6">
        <f t="shared" si="7"/>
        <v>-1</v>
      </c>
      <c r="N55" s="6">
        <f t="shared" si="8"/>
        <v>-7.5372852557278991E-2</v>
      </c>
    </row>
    <row r="56" spans="1:25" x14ac:dyDescent="0.25">
      <c r="A56" s="7">
        <v>99</v>
      </c>
      <c r="B56" s="7" t="s">
        <v>178</v>
      </c>
      <c r="C56" s="9">
        <v>61.973439954305299</v>
      </c>
      <c r="D56" s="9">
        <v>63.318777292576399</v>
      </c>
      <c r="E56" s="9">
        <f t="shared" si="0"/>
        <v>-2.1247051756143599E-2</v>
      </c>
      <c r="F56" s="9">
        <f t="shared" si="1"/>
        <v>2.1247051756143599E-2</v>
      </c>
      <c r="G56" s="7">
        <f t="shared" si="2"/>
        <v>2</v>
      </c>
      <c r="H56" s="9">
        <v>62.661363477775495</v>
      </c>
      <c r="I56" s="9">
        <f t="shared" si="3"/>
        <v>0.92141287645589731</v>
      </c>
      <c r="J56" s="7">
        <f t="shared" si="4"/>
        <v>2</v>
      </c>
      <c r="K56" s="9">
        <f t="shared" si="5"/>
        <v>1.9577307074835598E-2</v>
      </c>
      <c r="L56" s="7">
        <f t="shared" si="6"/>
        <v>5</v>
      </c>
      <c r="M56" s="6">
        <f t="shared" si="7"/>
        <v>-1</v>
      </c>
      <c r="N56" s="6">
        <f t="shared" si="8"/>
        <v>-1.9577307074835598E-2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27.564577542508605</v>
      </c>
      <c r="D58" s="29">
        <f>AVERAGE(D24:D56)</f>
        <v>31.510220891722962</v>
      </c>
      <c r="E58" s="29">
        <f>AVERAGE(E24:E56)</f>
        <v>-0.12543410381957421</v>
      </c>
      <c r="F58" s="29">
        <f>AVERAGE(F24:F56)</f>
        <v>0.12705044064840029</v>
      </c>
      <c r="G58" s="26" t="s">
        <v>124</v>
      </c>
      <c r="H58" s="29">
        <f>AVERAGE(H24:H56)</f>
        <v>29.578756452808747</v>
      </c>
      <c r="I58" s="29">
        <f>AVERAGE(I24:I56)</f>
        <v>0.43494500522379109</v>
      </c>
      <c r="J58" s="26" t="s">
        <v>124</v>
      </c>
      <c r="K58" s="29">
        <f>AVERAGE(K24:K56)</f>
        <v>5.3773723606938433E-2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11.818082523825648</v>
      </c>
      <c r="D59" s="29">
        <f>_xlfn.STDEV.S(D24:D56)</f>
        <v>12.922819096447256</v>
      </c>
      <c r="E59" s="29">
        <f>_xlfn.STDEV.S(E24:E56)</f>
        <v>7.3300293981493472E-2</v>
      </c>
      <c r="F59" s="29">
        <f>_xlfn.STDEV.S(F24:F56)</f>
        <v>7.0371016069952427E-2</v>
      </c>
      <c r="G59" s="26" t="s">
        <v>124</v>
      </c>
      <c r="H59" s="29">
        <f>_xlfn.STDEV.S(H24:H56)</f>
        <v>12.293371317940725</v>
      </c>
      <c r="I59" s="29">
        <f>_xlfn.STDEV.S(I24:I56)</f>
        <v>0.18076961621528878</v>
      </c>
      <c r="J59" s="26" t="s">
        <v>124</v>
      </c>
      <c r="K59" s="29">
        <f>_xlfn.STDEV.S(K24:K56)</f>
        <v>3.8930199902973125E-2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139.66707453995321</v>
      </c>
      <c r="D60" s="29">
        <f>_xlfn.VAR.S(D24:D56)</f>
        <v>166.99925339950187</v>
      </c>
      <c r="E60" s="29">
        <f>_xlfn.VAR.S(E24:E56)</f>
        <v>5.3729330977733691E-3</v>
      </c>
      <c r="F60" s="29">
        <f>_xlfn.VAR.S(F24:F56)</f>
        <v>4.952079902717503E-3</v>
      </c>
      <c r="G60" s="26" t="s">
        <v>124</v>
      </c>
      <c r="H60" s="29">
        <f>_xlfn.VAR.S(H24:H56)</f>
        <v>151.12697836076768</v>
      </c>
      <c r="I60" s="29">
        <f>_xlfn.VAR.S(I24:I56)</f>
        <v>3.2677654146622798E-2</v>
      </c>
      <c r="J60" s="26" t="s">
        <v>124</v>
      </c>
      <c r="K60" s="29">
        <f>_xlfn.VAR.S(K24:K56)</f>
        <v>1.5155604644854488E-3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63.519813519813503</v>
      </c>
      <c r="D61" s="29">
        <f>MAX(D24:D56)</f>
        <v>72.357263990955289</v>
      </c>
      <c r="E61" s="29">
        <f>MAX(E24:E56)</f>
        <v>2.6669557675630354E-2</v>
      </c>
      <c r="F61" s="29">
        <f>MAX(F24:F56)</f>
        <v>0.33969038507869909</v>
      </c>
      <c r="G61" s="26" t="s">
        <v>124</v>
      </c>
      <c r="H61" s="29">
        <f>MAX(H24:H56)</f>
        <v>68.005738880918202</v>
      </c>
      <c r="I61" s="29">
        <f>MAX(I24:I56)</f>
        <v>1</v>
      </c>
      <c r="J61" s="26" t="s">
        <v>124</v>
      </c>
      <c r="K61" s="29">
        <f>MAX(K24:K56)</f>
        <v>0.19647504180291081</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6.6121379961787001</v>
      </c>
      <c r="D62" s="29">
        <f>MIN(D24:D56)</f>
        <v>7.1207492970283006</v>
      </c>
      <c r="E62" s="29">
        <f>MIN(E24:E56)</f>
        <v>-0.33969038507869909</v>
      </c>
      <c r="F62" s="29">
        <f>MIN(F24:F56)</f>
        <v>3.2173484480408064E-3</v>
      </c>
      <c r="G62" s="26" t="s">
        <v>124</v>
      </c>
      <c r="H62" s="29">
        <f>MIN(H24:H56)</f>
        <v>6.87399754202512</v>
      </c>
      <c r="I62" s="29">
        <f>MIN(I24:I56)</f>
        <v>0.10107966849771118</v>
      </c>
      <c r="J62" s="26" t="s">
        <v>124</v>
      </c>
      <c r="K62" s="29">
        <f>MIN(K24:K56)</f>
        <v>1.8046240008545576E-3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33">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32">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31">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1EA70-F7F4-4359-9FCD-21A78D510128}">
  <sheetPr>
    <tabColor rgb="FF00B050"/>
  </sheetPr>
  <dimension ref="A14:Y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36</v>
      </c>
      <c r="C16" s="36"/>
      <c r="D16" s="36"/>
      <c r="E16" s="36"/>
      <c r="F16" s="36"/>
      <c r="G16" s="36"/>
      <c r="H16" s="36"/>
      <c r="I16" s="36"/>
      <c r="J16" s="36"/>
      <c r="K16" s="36"/>
      <c r="L16" s="36"/>
    </row>
    <row r="17" spans="1:14" s="3" customFormat="1" ht="44.1" customHeight="1" x14ac:dyDescent="0.25">
      <c r="A17" s="2" t="s">
        <v>66</v>
      </c>
      <c r="B17" s="36" t="s">
        <v>194</v>
      </c>
      <c r="C17" s="36"/>
      <c r="D17" s="36"/>
      <c r="E17" s="36"/>
      <c r="F17" s="36"/>
      <c r="G17" s="36"/>
      <c r="H17" s="36"/>
      <c r="I17" s="36"/>
      <c r="J17" s="36"/>
      <c r="K17" s="36"/>
      <c r="L17" s="36"/>
    </row>
    <row r="18" spans="1:14" s="3" customFormat="1" ht="44.1" customHeight="1" x14ac:dyDescent="0.25">
      <c r="A18" s="2" t="s">
        <v>68</v>
      </c>
      <c r="B18" s="36" t="s">
        <v>195</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238</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196</v>
      </c>
      <c r="G21" s="33"/>
      <c r="H21" s="33"/>
      <c r="I21" s="34"/>
      <c r="J21" s="2" t="s">
        <v>76</v>
      </c>
      <c r="K21" s="36" t="s">
        <v>32</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38.433748481329005</v>
      </c>
      <c r="D24" s="9">
        <v>48.835798177592196</v>
      </c>
      <c r="E24" s="9">
        <f>(C24-D24)/D24</f>
        <v>-0.21300050545781934</v>
      </c>
      <c r="F24" s="9">
        <f>ABS(E24)</f>
        <v>0.21300050545781934</v>
      </c>
      <c r="G24" s="7">
        <f>RANK(F24,$F$24:$F$56,1)</f>
        <v>17</v>
      </c>
      <c r="H24" s="9">
        <v>43.738805011158902</v>
      </c>
      <c r="I24" s="9">
        <f>H24/MAX($H$24:$H$56)</f>
        <v>0.56397329755564918</v>
      </c>
      <c r="J24" s="7">
        <f>RANK(I24,$I$24:$I$56,0)</f>
        <v>13</v>
      </c>
      <c r="K24" s="9">
        <f>I24*F24</f>
        <v>0.12012659744406642</v>
      </c>
      <c r="L24" s="7">
        <f>RANK(K24,$K$24:$K$56,1)</f>
        <v>20</v>
      </c>
      <c r="M24" s="6">
        <f>IF(E24&gt;0,1,-1)</f>
        <v>-1</v>
      </c>
      <c r="N24" s="6">
        <f>K24*M24</f>
        <v>-0.12012659744406642</v>
      </c>
    </row>
    <row r="25" spans="1:14" x14ac:dyDescent="0.25">
      <c r="A25" s="7">
        <v>8</v>
      </c>
      <c r="B25" s="7" t="s">
        <v>148</v>
      </c>
      <c r="C25" s="9">
        <v>22.1283535100733</v>
      </c>
      <c r="D25" s="9">
        <v>25.828284482288097</v>
      </c>
      <c r="E25" s="9">
        <f t="shared" ref="E25:E56" si="0">(C25-D25)/D25</f>
        <v>-0.14325113132279643</v>
      </c>
      <c r="F25" s="9">
        <f t="shared" ref="F25:F56" si="1">ABS(E25)</f>
        <v>0.14325113132279643</v>
      </c>
      <c r="G25" s="7">
        <f t="shared" ref="G25:G56" si="2">RANK(F25,$F$24:$F$56,1)</f>
        <v>8</v>
      </c>
      <c r="H25" s="9">
        <v>24.012272939502402</v>
      </c>
      <c r="I25" s="9">
        <f t="shared" ref="I25:I56" si="3">H25/MAX($H$24:$H$56)</f>
        <v>0.30961707225523111</v>
      </c>
      <c r="J25" s="7">
        <f t="shared" ref="J25:J56" si="4">RANK(I25,$I$24:$I$56,0)</f>
        <v>29</v>
      </c>
      <c r="K25" s="9">
        <f t="shared" ref="K25:K56" si="5">I25*F25</f>
        <v>4.4352995877413863E-2</v>
      </c>
      <c r="L25" s="7">
        <f t="shared" ref="L25:L56" si="6">RANK(K25,$K$24:$K$56,1)</f>
        <v>3</v>
      </c>
      <c r="M25" s="6">
        <f t="shared" ref="M25:M56" si="7">IF(E25&gt;0,1,-1)</f>
        <v>-1</v>
      </c>
      <c r="N25" s="6">
        <f t="shared" ref="N25:N56" si="8">K25*M25</f>
        <v>-4.4352995877413863E-2</v>
      </c>
    </row>
    <row r="26" spans="1:14" x14ac:dyDescent="0.25">
      <c r="A26" s="7">
        <v>11</v>
      </c>
      <c r="B26" s="7" t="s">
        <v>190</v>
      </c>
      <c r="C26" s="9">
        <v>21.510290186992901</v>
      </c>
      <c r="D26" s="9">
        <v>25.0619748815677</v>
      </c>
      <c r="E26" s="9">
        <f t="shared" si="0"/>
        <v>-0.14171607430613747</v>
      </c>
      <c r="F26" s="9">
        <f t="shared" si="1"/>
        <v>0.14171607430613747</v>
      </c>
      <c r="G26" s="7">
        <f t="shared" si="2"/>
        <v>6</v>
      </c>
      <c r="H26" s="9">
        <v>23.316954984779098</v>
      </c>
      <c r="I26" s="9">
        <f t="shared" si="3"/>
        <v>0.3006515607449165</v>
      </c>
      <c r="J26" s="7">
        <f t="shared" si="4"/>
        <v>31</v>
      </c>
      <c r="K26" s="9">
        <f t="shared" si="5"/>
        <v>4.2607158922782794E-2</v>
      </c>
      <c r="L26" s="7">
        <f t="shared" si="6"/>
        <v>2</v>
      </c>
      <c r="M26" s="6">
        <f t="shared" si="7"/>
        <v>-1</v>
      </c>
      <c r="N26" s="6">
        <f t="shared" si="8"/>
        <v>-4.2607158922782794E-2</v>
      </c>
    </row>
    <row r="27" spans="1:14" x14ac:dyDescent="0.25">
      <c r="A27" s="7">
        <v>13</v>
      </c>
      <c r="B27" s="7" t="s">
        <v>150</v>
      </c>
      <c r="C27" s="9">
        <v>39.463806970509403</v>
      </c>
      <c r="D27" s="9">
        <v>48.1229273726046</v>
      </c>
      <c r="E27" s="9">
        <f t="shared" si="0"/>
        <v>-0.17993752406310715</v>
      </c>
      <c r="F27" s="9">
        <f t="shared" si="1"/>
        <v>0.17993752406310715</v>
      </c>
      <c r="G27" s="7">
        <f t="shared" si="2"/>
        <v>12</v>
      </c>
      <c r="H27" s="9">
        <v>43.917555303829296</v>
      </c>
      <c r="I27" s="9">
        <f t="shared" si="3"/>
        <v>0.56627812485878748</v>
      </c>
      <c r="J27" s="7">
        <f t="shared" si="4"/>
        <v>12</v>
      </c>
      <c r="K27" s="9">
        <f t="shared" si="5"/>
        <v>0.10189468371818927</v>
      </c>
      <c r="L27" s="7">
        <f t="shared" si="6"/>
        <v>16</v>
      </c>
      <c r="M27" s="6">
        <f t="shared" si="7"/>
        <v>-1</v>
      </c>
      <c r="N27" s="6">
        <f t="shared" si="8"/>
        <v>-0.10189468371818927</v>
      </c>
    </row>
    <row r="28" spans="1:14" x14ac:dyDescent="0.25">
      <c r="A28" s="7">
        <v>15</v>
      </c>
      <c r="B28" s="7" t="s">
        <v>151</v>
      </c>
      <c r="C28" s="9">
        <v>16.871566832330601</v>
      </c>
      <c r="D28" s="9">
        <v>29.476858720237399</v>
      </c>
      <c r="E28" s="9">
        <f t="shared" si="0"/>
        <v>-0.4276334872566529</v>
      </c>
      <c r="F28" s="9">
        <f t="shared" si="1"/>
        <v>0.4276334872566529</v>
      </c>
      <c r="G28" s="7">
        <f t="shared" si="2"/>
        <v>32</v>
      </c>
      <c r="H28" s="9">
        <v>23.403531324435697</v>
      </c>
      <c r="I28" s="9">
        <f t="shared" si="3"/>
        <v>0.30176788625390044</v>
      </c>
      <c r="J28" s="7">
        <f t="shared" si="4"/>
        <v>30</v>
      </c>
      <c r="K28" s="9">
        <f t="shared" si="5"/>
        <v>0.12904605354082441</v>
      </c>
      <c r="L28" s="7">
        <f t="shared" si="6"/>
        <v>22</v>
      </c>
      <c r="M28" s="6">
        <f t="shared" si="7"/>
        <v>-1</v>
      </c>
      <c r="N28" s="6">
        <f t="shared" si="8"/>
        <v>-0.12904605354082441</v>
      </c>
    </row>
    <row r="29" spans="1:14" x14ac:dyDescent="0.25">
      <c r="A29" s="7">
        <v>17</v>
      </c>
      <c r="B29" s="7" t="s">
        <v>152</v>
      </c>
      <c r="C29" s="9">
        <v>18.677723676202103</v>
      </c>
      <c r="D29" s="9">
        <v>24.635732713200802</v>
      </c>
      <c r="E29" s="9">
        <f t="shared" si="0"/>
        <v>-0.24184419868324689</v>
      </c>
      <c r="F29" s="9">
        <f t="shared" si="1"/>
        <v>0.24184419868324689</v>
      </c>
      <c r="G29" s="7">
        <f t="shared" si="2"/>
        <v>21</v>
      </c>
      <c r="H29" s="9">
        <v>21.7249902432679</v>
      </c>
      <c r="I29" s="9">
        <f t="shared" si="3"/>
        <v>0.28012458007790153</v>
      </c>
      <c r="J29" s="7">
        <f t="shared" si="4"/>
        <v>32</v>
      </c>
      <c r="K29" s="9">
        <f t="shared" si="5"/>
        <v>6.7746504600421115E-2</v>
      </c>
      <c r="L29" s="7">
        <f t="shared" si="6"/>
        <v>10</v>
      </c>
      <c r="M29" s="6">
        <f t="shared" si="7"/>
        <v>-1</v>
      </c>
      <c r="N29" s="6">
        <f t="shared" si="8"/>
        <v>-6.7746504600421115E-2</v>
      </c>
    </row>
    <row r="30" spans="1:14" x14ac:dyDescent="0.25">
      <c r="A30" s="7">
        <v>18</v>
      </c>
      <c r="B30" s="7" t="s">
        <v>153</v>
      </c>
      <c r="C30" s="9">
        <v>53.378126166480001</v>
      </c>
      <c r="D30" s="9">
        <v>55.743143178721603</v>
      </c>
      <c r="E30" s="9">
        <f t="shared" si="0"/>
        <v>-4.2427048016631774E-2</v>
      </c>
      <c r="F30" s="9">
        <f t="shared" si="1"/>
        <v>4.2427048016631774E-2</v>
      </c>
      <c r="G30" s="7">
        <f t="shared" si="2"/>
        <v>1</v>
      </c>
      <c r="H30" s="9">
        <v>54.589591867698402</v>
      </c>
      <c r="I30" s="9">
        <f t="shared" si="3"/>
        <v>0.70388461984702921</v>
      </c>
      <c r="J30" s="7">
        <f t="shared" si="4"/>
        <v>4</v>
      </c>
      <c r="K30" s="9">
        <f t="shared" si="5"/>
        <v>2.9863746564418512E-2</v>
      </c>
      <c r="L30" s="7">
        <f t="shared" si="6"/>
        <v>1</v>
      </c>
      <c r="M30" s="6">
        <f t="shared" si="7"/>
        <v>-1</v>
      </c>
      <c r="N30" s="6">
        <f t="shared" si="8"/>
        <v>-2.9863746564418512E-2</v>
      </c>
    </row>
    <row r="31" spans="1:14" x14ac:dyDescent="0.25">
      <c r="A31" s="7">
        <v>19</v>
      </c>
      <c r="B31" s="7" t="s">
        <v>154</v>
      </c>
      <c r="C31" s="9">
        <v>37.620763058785002</v>
      </c>
      <c r="D31" s="9">
        <v>51.568932574310097</v>
      </c>
      <c r="E31" s="9">
        <f t="shared" si="0"/>
        <v>-0.27047621153348445</v>
      </c>
      <c r="F31" s="9">
        <f t="shared" si="1"/>
        <v>0.27047621153348445</v>
      </c>
      <c r="G31" s="7">
        <f t="shared" si="2"/>
        <v>25</v>
      </c>
      <c r="H31" s="9">
        <v>44.728626923501601</v>
      </c>
      <c r="I31" s="9">
        <f t="shared" si="3"/>
        <v>0.57673617774303265</v>
      </c>
      <c r="J31" s="7">
        <f t="shared" si="4"/>
        <v>9</v>
      </c>
      <c r="K31" s="9">
        <f t="shared" si="5"/>
        <v>0.15599341641023778</v>
      </c>
      <c r="L31" s="7">
        <f t="shared" si="6"/>
        <v>26</v>
      </c>
      <c r="M31" s="6">
        <f t="shared" si="7"/>
        <v>-1</v>
      </c>
      <c r="N31" s="6">
        <f t="shared" si="8"/>
        <v>-0.15599341641023778</v>
      </c>
    </row>
    <row r="32" spans="1:14" x14ac:dyDescent="0.25">
      <c r="A32" s="7">
        <v>20</v>
      </c>
      <c r="B32" s="7" t="s">
        <v>155</v>
      </c>
      <c r="C32" s="9">
        <v>34.1134953149718</v>
      </c>
      <c r="D32" s="9">
        <v>37.954879085219801</v>
      </c>
      <c r="E32" s="9">
        <f t="shared" si="0"/>
        <v>-0.101209221655613</v>
      </c>
      <c r="F32" s="9">
        <f t="shared" si="1"/>
        <v>0.101209221655613</v>
      </c>
      <c r="G32" s="7">
        <f t="shared" si="2"/>
        <v>3</v>
      </c>
      <c r="H32" s="9">
        <v>36.081046320663297</v>
      </c>
      <c r="I32" s="9">
        <f t="shared" si="3"/>
        <v>0.46523325608761168</v>
      </c>
      <c r="J32" s="7">
        <f t="shared" si="4"/>
        <v>20</v>
      </c>
      <c r="K32" s="9">
        <f t="shared" si="5"/>
        <v>4.7085895736933656E-2</v>
      </c>
      <c r="L32" s="7">
        <f t="shared" si="6"/>
        <v>5</v>
      </c>
      <c r="M32" s="6">
        <f t="shared" si="7"/>
        <v>-1</v>
      </c>
      <c r="N32" s="6">
        <f t="shared" si="8"/>
        <v>-4.7085895736933656E-2</v>
      </c>
    </row>
    <row r="33" spans="1:14" x14ac:dyDescent="0.25">
      <c r="A33" s="7">
        <v>23</v>
      </c>
      <c r="B33" s="7" t="s">
        <v>156</v>
      </c>
      <c r="C33" s="9">
        <v>31.645968606190497</v>
      </c>
      <c r="D33" s="9">
        <v>46.225659773101505</v>
      </c>
      <c r="E33" s="9">
        <f t="shared" si="0"/>
        <v>-0.31540255430588493</v>
      </c>
      <c r="F33" s="9">
        <f t="shared" si="1"/>
        <v>0.31540255430588493</v>
      </c>
      <c r="G33" s="7">
        <f t="shared" si="2"/>
        <v>30</v>
      </c>
      <c r="H33" s="9">
        <v>39.090158813411605</v>
      </c>
      <c r="I33" s="9">
        <f t="shared" si="3"/>
        <v>0.50403310658234279</v>
      </c>
      <c r="J33" s="7">
        <f t="shared" si="4"/>
        <v>19</v>
      </c>
      <c r="K33" s="9">
        <f t="shared" si="5"/>
        <v>0.15897332927080127</v>
      </c>
      <c r="L33" s="7">
        <f t="shared" si="6"/>
        <v>27</v>
      </c>
      <c r="M33" s="6">
        <f t="shared" si="7"/>
        <v>-1</v>
      </c>
      <c r="N33" s="6">
        <f t="shared" si="8"/>
        <v>-0.15897332927080127</v>
      </c>
    </row>
    <row r="34" spans="1:14" x14ac:dyDescent="0.25">
      <c r="A34" s="7">
        <v>25</v>
      </c>
      <c r="B34" s="7" t="s">
        <v>157</v>
      </c>
      <c r="C34" s="9">
        <v>29.1751903777566</v>
      </c>
      <c r="D34" s="9">
        <v>37.515721019642299</v>
      </c>
      <c r="E34" s="9">
        <f t="shared" si="0"/>
        <v>-0.22232094746409925</v>
      </c>
      <c r="F34" s="9">
        <f t="shared" si="1"/>
        <v>0.22232094746409925</v>
      </c>
      <c r="G34" s="7">
        <f t="shared" si="2"/>
        <v>19</v>
      </c>
      <c r="H34" s="9">
        <v>33.442139292552</v>
      </c>
      <c r="I34" s="9">
        <f t="shared" si="3"/>
        <v>0.43120687840749422</v>
      </c>
      <c r="J34" s="7">
        <f t="shared" si="4"/>
        <v>24</v>
      </c>
      <c r="K34" s="9">
        <f t="shared" si="5"/>
        <v>9.5866321760590761E-2</v>
      </c>
      <c r="L34" s="7">
        <f t="shared" si="6"/>
        <v>14</v>
      </c>
      <c r="M34" s="6">
        <f t="shared" si="7"/>
        <v>-1</v>
      </c>
      <c r="N34" s="6">
        <f t="shared" si="8"/>
        <v>-9.5866321760590761E-2</v>
      </c>
    </row>
    <row r="35" spans="1:14" x14ac:dyDescent="0.25">
      <c r="A35" s="7">
        <v>27</v>
      </c>
      <c r="B35" s="7" t="s">
        <v>158</v>
      </c>
      <c r="C35" s="9">
        <v>13.2969937231582</v>
      </c>
      <c r="D35" s="9">
        <v>17.896289210410899</v>
      </c>
      <c r="E35" s="9">
        <f t="shared" si="0"/>
        <v>-0.2569971591975127</v>
      </c>
      <c r="F35" s="9">
        <f t="shared" si="1"/>
        <v>0.2569971591975127</v>
      </c>
      <c r="G35" s="7">
        <f t="shared" si="2"/>
        <v>24</v>
      </c>
      <c r="H35" s="9">
        <v>15.637359294189201</v>
      </c>
      <c r="I35" s="9">
        <f t="shared" si="3"/>
        <v>0.20162995042860438</v>
      </c>
      <c r="J35" s="7">
        <f t="shared" si="4"/>
        <v>33</v>
      </c>
      <c r="K35" s="9">
        <f t="shared" si="5"/>
        <v>5.1818324469286636E-2</v>
      </c>
      <c r="L35" s="7">
        <f t="shared" si="6"/>
        <v>6</v>
      </c>
      <c r="M35" s="6">
        <f t="shared" si="7"/>
        <v>-1</v>
      </c>
      <c r="N35" s="6">
        <f t="shared" si="8"/>
        <v>-5.1818324469286636E-2</v>
      </c>
    </row>
    <row r="36" spans="1:14" x14ac:dyDescent="0.25">
      <c r="A36" s="7">
        <v>41</v>
      </c>
      <c r="B36" s="7" t="s">
        <v>159</v>
      </c>
      <c r="C36" s="9">
        <v>40.1329372073115</v>
      </c>
      <c r="D36" s="9">
        <v>56.407434873095198</v>
      </c>
      <c r="E36" s="9">
        <f t="shared" si="0"/>
        <v>-0.28851688970430722</v>
      </c>
      <c r="F36" s="9">
        <f t="shared" si="1"/>
        <v>0.28851688970430722</v>
      </c>
      <c r="G36" s="7">
        <f t="shared" si="2"/>
        <v>27</v>
      </c>
      <c r="H36" s="9">
        <v>48.4783062033096</v>
      </c>
      <c r="I36" s="9">
        <f t="shared" si="3"/>
        <v>0.62508498351561592</v>
      </c>
      <c r="J36" s="7">
        <f t="shared" si="4"/>
        <v>6</v>
      </c>
      <c r="K36" s="9">
        <f t="shared" si="5"/>
        <v>0.18034757524479367</v>
      </c>
      <c r="L36" s="7">
        <f t="shared" si="6"/>
        <v>29</v>
      </c>
      <c r="M36" s="6">
        <f t="shared" si="7"/>
        <v>-1</v>
      </c>
      <c r="N36" s="6">
        <f t="shared" si="8"/>
        <v>-0.18034757524479367</v>
      </c>
    </row>
    <row r="37" spans="1:14" x14ac:dyDescent="0.25">
      <c r="A37" s="7">
        <v>44</v>
      </c>
      <c r="B37" s="7" t="s">
        <v>160</v>
      </c>
      <c r="C37" s="9">
        <v>28.648989286926202</v>
      </c>
      <c r="D37" s="9">
        <v>33.698856266949598</v>
      </c>
      <c r="E37" s="9">
        <f t="shared" si="0"/>
        <v>-0.1498527706703236</v>
      </c>
      <c r="F37" s="9">
        <f t="shared" si="1"/>
        <v>0.1498527706703236</v>
      </c>
      <c r="G37" s="7">
        <f t="shared" si="2"/>
        <v>9</v>
      </c>
      <c r="H37" s="9">
        <v>31.208539019638298</v>
      </c>
      <c r="I37" s="9">
        <f t="shared" si="3"/>
        <v>0.40240657371204225</v>
      </c>
      <c r="J37" s="7">
        <f t="shared" si="4"/>
        <v>27</v>
      </c>
      <c r="K37" s="9">
        <f t="shared" si="5"/>
        <v>6.0301740006701333E-2</v>
      </c>
      <c r="L37" s="7">
        <f t="shared" si="6"/>
        <v>9</v>
      </c>
      <c r="M37" s="6">
        <f t="shared" si="7"/>
        <v>-1</v>
      </c>
      <c r="N37" s="6">
        <f t="shared" si="8"/>
        <v>-6.0301740006701333E-2</v>
      </c>
    </row>
    <row r="38" spans="1:14" x14ac:dyDescent="0.25">
      <c r="A38" s="7">
        <v>47</v>
      </c>
      <c r="B38" s="7" t="s">
        <v>161</v>
      </c>
      <c r="C38" s="9">
        <v>37.043980353192595</v>
      </c>
      <c r="D38" s="9">
        <v>45.337108476375896</v>
      </c>
      <c r="E38" s="9">
        <f t="shared" si="0"/>
        <v>-0.18292141695592817</v>
      </c>
      <c r="F38" s="9">
        <f t="shared" si="1"/>
        <v>0.18292141695592817</v>
      </c>
      <c r="G38" s="7">
        <f t="shared" si="2"/>
        <v>14</v>
      </c>
      <c r="H38" s="9">
        <v>41.310126351818802</v>
      </c>
      <c r="I38" s="9">
        <f t="shared" si="3"/>
        <v>0.53265762919521686</v>
      </c>
      <c r="J38" s="7">
        <f t="shared" si="4"/>
        <v>17</v>
      </c>
      <c r="K38" s="9">
        <f t="shared" si="5"/>
        <v>9.743448828477444E-2</v>
      </c>
      <c r="L38" s="7">
        <f t="shared" si="6"/>
        <v>15</v>
      </c>
      <c r="M38" s="6">
        <f t="shared" si="7"/>
        <v>-1</v>
      </c>
      <c r="N38" s="6">
        <f t="shared" si="8"/>
        <v>-9.743448828477444E-2</v>
      </c>
    </row>
    <row r="39" spans="1:14" x14ac:dyDescent="0.25">
      <c r="A39" s="7">
        <v>50</v>
      </c>
      <c r="B39" s="7" t="s">
        <v>162</v>
      </c>
      <c r="C39" s="9">
        <v>37.7086052258907</v>
      </c>
      <c r="D39" s="9">
        <v>47.680480227476203</v>
      </c>
      <c r="E39" s="9">
        <f t="shared" si="0"/>
        <v>-0.20913956726130331</v>
      </c>
      <c r="F39" s="9">
        <f t="shared" si="1"/>
        <v>0.20913956726130331</v>
      </c>
      <c r="G39" s="7">
        <f t="shared" si="2"/>
        <v>16</v>
      </c>
      <c r="H39" s="9">
        <v>42.827218055274002</v>
      </c>
      <c r="I39" s="9">
        <f t="shared" si="3"/>
        <v>0.55221918810094506</v>
      </c>
      <c r="J39" s="7">
        <f t="shared" si="4"/>
        <v>15</v>
      </c>
      <c r="K39" s="9">
        <f t="shared" si="5"/>
        <v>0.1154908820328199</v>
      </c>
      <c r="L39" s="7">
        <f t="shared" si="6"/>
        <v>19</v>
      </c>
      <c r="M39" s="6">
        <f t="shared" si="7"/>
        <v>-1</v>
      </c>
      <c r="N39" s="6">
        <f t="shared" si="8"/>
        <v>-0.1154908820328199</v>
      </c>
    </row>
    <row r="40" spans="1:14" x14ac:dyDescent="0.25">
      <c r="A40" s="7">
        <v>52</v>
      </c>
      <c r="B40" s="7" t="s">
        <v>163</v>
      </c>
      <c r="C40" s="9">
        <v>38.338404024736995</v>
      </c>
      <c r="D40" s="9">
        <v>48.849753178188202</v>
      </c>
      <c r="E40" s="9">
        <f t="shared" si="0"/>
        <v>-0.21517711901448472</v>
      </c>
      <c r="F40" s="9">
        <f t="shared" si="1"/>
        <v>0.21517711901448472</v>
      </c>
      <c r="G40" s="7">
        <f t="shared" si="2"/>
        <v>18</v>
      </c>
      <c r="H40" s="9">
        <v>43.705477052434901</v>
      </c>
      <c r="I40" s="9">
        <f t="shared" si="3"/>
        <v>0.56354356293492558</v>
      </c>
      <c r="J40" s="7">
        <f t="shared" si="4"/>
        <v>14</v>
      </c>
      <c r="K40" s="9">
        <f t="shared" si="5"/>
        <v>0.12126168031149524</v>
      </c>
      <c r="L40" s="7">
        <f t="shared" si="6"/>
        <v>21</v>
      </c>
      <c r="M40" s="6">
        <f t="shared" si="7"/>
        <v>-1</v>
      </c>
      <c r="N40" s="6">
        <f t="shared" si="8"/>
        <v>-0.12126168031149524</v>
      </c>
    </row>
    <row r="41" spans="1:14" x14ac:dyDescent="0.25">
      <c r="A41" s="7">
        <v>54</v>
      </c>
      <c r="B41" s="7" t="s">
        <v>164</v>
      </c>
      <c r="C41" s="9">
        <v>35.5903108907114</v>
      </c>
      <c r="D41" s="9">
        <v>43.1478968792402</v>
      </c>
      <c r="E41" s="9">
        <f t="shared" si="0"/>
        <v>-0.1751553733819409</v>
      </c>
      <c r="F41" s="9">
        <f t="shared" si="1"/>
        <v>0.1751553733819409</v>
      </c>
      <c r="G41" s="7">
        <f t="shared" si="2"/>
        <v>11</v>
      </c>
      <c r="H41" s="9">
        <v>39.468919734459902</v>
      </c>
      <c r="I41" s="9">
        <f t="shared" si="3"/>
        <v>0.5089168944584479</v>
      </c>
      <c r="J41" s="7">
        <f t="shared" si="4"/>
        <v>18</v>
      </c>
      <c r="K41" s="9">
        <f t="shared" si="5"/>
        <v>8.913952866924725E-2</v>
      </c>
      <c r="L41" s="7">
        <f t="shared" si="6"/>
        <v>12</v>
      </c>
      <c r="M41" s="6">
        <f t="shared" si="7"/>
        <v>-1</v>
      </c>
      <c r="N41" s="6">
        <f t="shared" si="8"/>
        <v>-8.913952866924725E-2</v>
      </c>
    </row>
    <row r="42" spans="1:14" x14ac:dyDescent="0.25">
      <c r="A42" s="7">
        <v>63</v>
      </c>
      <c r="B42" s="7" t="s">
        <v>165</v>
      </c>
      <c r="C42" s="9">
        <v>30.6152927120669</v>
      </c>
      <c r="D42" s="9">
        <v>37.084308303197901</v>
      </c>
      <c r="E42" s="9">
        <f t="shared" si="0"/>
        <v>-0.17444077797652105</v>
      </c>
      <c r="F42" s="9">
        <f t="shared" si="1"/>
        <v>0.17444077797652105</v>
      </c>
      <c r="G42" s="7">
        <f t="shared" si="2"/>
        <v>10</v>
      </c>
      <c r="H42" s="9">
        <v>33.933442444080697</v>
      </c>
      <c r="I42" s="9">
        <f t="shared" si="3"/>
        <v>0.43754179904367602</v>
      </c>
      <c r="J42" s="7">
        <f t="shared" si="4"/>
        <v>23</v>
      </c>
      <c r="K42" s="9">
        <f t="shared" si="5"/>
        <v>7.6325131822425479E-2</v>
      </c>
      <c r="L42" s="7">
        <f t="shared" si="6"/>
        <v>11</v>
      </c>
      <c r="M42" s="6">
        <f t="shared" si="7"/>
        <v>-1</v>
      </c>
      <c r="N42" s="6">
        <f t="shared" si="8"/>
        <v>-7.6325131822425479E-2</v>
      </c>
    </row>
    <row r="43" spans="1:14" x14ac:dyDescent="0.25">
      <c r="A43" s="7">
        <v>66</v>
      </c>
      <c r="B43" s="7" t="s">
        <v>166</v>
      </c>
      <c r="C43" s="9">
        <v>33.609811706434996</v>
      </c>
      <c r="D43" s="9">
        <v>38.0760023937762</v>
      </c>
      <c r="E43" s="9">
        <f t="shared" si="0"/>
        <v>-0.11729673302235202</v>
      </c>
      <c r="F43" s="9">
        <f t="shared" si="1"/>
        <v>0.11729673302235202</v>
      </c>
      <c r="G43" s="7">
        <f t="shared" si="2"/>
        <v>4</v>
      </c>
      <c r="H43" s="9">
        <v>35.898418782941995</v>
      </c>
      <c r="I43" s="9">
        <f t="shared" si="3"/>
        <v>0.46287843513064053</v>
      </c>
      <c r="J43" s="7">
        <f t="shared" si="4"/>
        <v>21</v>
      </c>
      <c r="K43" s="9">
        <f t="shared" si="5"/>
        <v>5.4294128227322831E-2</v>
      </c>
      <c r="L43" s="7">
        <f t="shared" si="6"/>
        <v>7</v>
      </c>
      <c r="M43" s="6">
        <f t="shared" si="7"/>
        <v>-1</v>
      </c>
      <c r="N43" s="6">
        <f t="shared" si="8"/>
        <v>-5.4294128227322831E-2</v>
      </c>
    </row>
    <row r="44" spans="1:14" x14ac:dyDescent="0.25">
      <c r="A44" s="7">
        <v>68</v>
      </c>
      <c r="B44" s="7" t="s">
        <v>167</v>
      </c>
      <c r="C44" s="9">
        <v>27.482016549279901</v>
      </c>
      <c r="D44" s="9">
        <v>37.791280919487498</v>
      </c>
      <c r="E44" s="9">
        <f t="shared" si="0"/>
        <v>-0.27279478544723018</v>
      </c>
      <c r="F44" s="9">
        <f t="shared" si="1"/>
        <v>0.27279478544723018</v>
      </c>
      <c r="G44" s="7">
        <f t="shared" si="2"/>
        <v>26</v>
      </c>
      <c r="H44" s="9">
        <v>32.7571919892643</v>
      </c>
      <c r="I44" s="9">
        <f t="shared" si="3"/>
        <v>0.42237508729686696</v>
      </c>
      <c r="J44" s="7">
        <f t="shared" si="4"/>
        <v>25</v>
      </c>
      <c r="K44" s="9">
        <f t="shared" si="5"/>
        <v>0.11522172131740394</v>
      </c>
      <c r="L44" s="7">
        <f t="shared" si="6"/>
        <v>18</v>
      </c>
      <c r="M44" s="6">
        <f t="shared" si="7"/>
        <v>-1</v>
      </c>
      <c r="N44" s="6">
        <f t="shared" si="8"/>
        <v>-0.11522172131740394</v>
      </c>
    </row>
    <row r="45" spans="1:14" x14ac:dyDescent="0.25">
      <c r="A45" s="7">
        <v>70</v>
      </c>
      <c r="B45" s="7" t="s">
        <v>168</v>
      </c>
      <c r="C45" s="9">
        <v>39.821951365238704</v>
      </c>
      <c r="D45" s="9">
        <v>56.350448015929501</v>
      </c>
      <c r="E45" s="9">
        <f t="shared" si="0"/>
        <v>-0.29331615333419209</v>
      </c>
      <c r="F45" s="9">
        <f t="shared" si="1"/>
        <v>0.29331615333419209</v>
      </c>
      <c r="G45" s="7">
        <f t="shared" si="2"/>
        <v>28</v>
      </c>
      <c r="H45" s="9">
        <v>48.288624342479103</v>
      </c>
      <c r="I45" s="9">
        <f t="shared" si="3"/>
        <v>0.62263920328655442</v>
      </c>
      <c r="J45" s="7">
        <f t="shared" si="4"/>
        <v>7</v>
      </c>
      <c r="K45" s="9">
        <f t="shared" si="5"/>
        <v>0.1826301360230782</v>
      </c>
      <c r="L45" s="7">
        <f t="shared" si="6"/>
        <v>30</v>
      </c>
      <c r="M45" s="6">
        <f t="shared" si="7"/>
        <v>-1</v>
      </c>
      <c r="N45" s="6">
        <f t="shared" si="8"/>
        <v>-0.1826301360230782</v>
      </c>
    </row>
    <row r="46" spans="1:14" x14ac:dyDescent="0.25">
      <c r="A46" s="7">
        <v>73</v>
      </c>
      <c r="B46" s="7" t="s">
        <v>169</v>
      </c>
      <c r="C46" s="9">
        <v>39.788313548418401</v>
      </c>
      <c r="D46" s="9">
        <v>53.132507854370701</v>
      </c>
      <c r="E46" s="9">
        <f t="shared" si="0"/>
        <v>-0.25114934048524495</v>
      </c>
      <c r="F46" s="9">
        <f t="shared" si="1"/>
        <v>0.25114934048524495</v>
      </c>
      <c r="G46" s="7">
        <f t="shared" si="2"/>
        <v>22</v>
      </c>
      <c r="H46" s="9">
        <v>46.6258685384879</v>
      </c>
      <c r="I46" s="9">
        <f t="shared" si="3"/>
        <v>0.60119943433156198</v>
      </c>
      <c r="J46" s="7">
        <f t="shared" si="4"/>
        <v>8</v>
      </c>
      <c r="K46" s="9">
        <f t="shared" si="5"/>
        <v>0.15099084143247413</v>
      </c>
      <c r="L46" s="7">
        <f t="shared" si="6"/>
        <v>25</v>
      </c>
      <c r="M46" s="6">
        <f t="shared" si="7"/>
        <v>-1</v>
      </c>
      <c r="N46" s="6">
        <f t="shared" si="8"/>
        <v>-0.15099084143247413</v>
      </c>
    </row>
    <row r="47" spans="1:14" x14ac:dyDescent="0.25">
      <c r="A47" s="7">
        <v>76</v>
      </c>
      <c r="B47" s="7" t="s">
        <v>170</v>
      </c>
      <c r="C47" s="9">
        <v>30.8915132895516</v>
      </c>
      <c r="D47" s="9">
        <v>38.775763253609604</v>
      </c>
      <c r="E47" s="9">
        <f t="shared" si="0"/>
        <v>-0.20332933003772827</v>
      </c>
      <c r="F47" s="9">
        <f t="shared" si="1"/>
        <v>0.20332933003772827</v>
      </c>
      <c r="G47" s="7">
        <f t="shared" si="2"/>
        <v>15</v>
      </c>
      <c r="H47" s="9">
        <v>34.878293461147301</v>
      </c>
      <c r="I47" s="9">
        <f t="shared" si="3"/>
        <v>0.44972481921667601</v>
      </c>
      <c r="J47" s="7">
        <f t="shared" si="4"/>
        <v>22</v>
      </c>
      <c r="K47" s="9">
        <f t="shared" si="5"/>
        <v>9.1442246192665194E-2</v>
      </c>
      <c r="L47" s="7">
        <f t="shared" si="6"/>
        <v>13</v>
      </c>
      <c r="M47" s="6">
        <f t="shared" si="7"/>
        <v>-1</v>
      </c>
      <c r="N47" s="6">
        <f t="shared" si="8"/>
        <v>-9.1442246192665194E-2</v>
      </c>
    </row>
    <row r="48" spans="1:14" x14ac:dyDescent="0.25">
      <c r="A48" s="7">
        <v>81</v>
      </c>
      <c r="B48" s="7" t="s">
        <v>171</v>
      </c>
      <c r="C48" s="9">
        <v>39.684800151903502</v>
      </c>
      <c r="D48" s="9">
        <v>48.532218485867503</v>
      </c>
      <c r="E48" s="9">
        <f t="shared" si="0"/>
        <v>-0.18229989499738927</v>
      </c>
      <c r="F48" s="9">
        <f t="shared" si="1"/>
        <v>0.18229989499738927</v>
      </c>
      <c r="G48" s="7">
        <f t="shared" si="2"/>
        <v>13</v>
      </c>
      <c r="H48" s="9">
        <v>44.2050520059435</v>
      </c>
      <c r="I48" s="9">
        <f t="shared" si="3"/>
        <v>0.56998514115898946</v>
      </c>
      <c r="J48" s="7">
        <f t="shared" si="4"/>
        <v>10</v>
      </c>
      <c r="K48" s="9">
        <f t="shared" si="5"/>
        <v>0.10390823138335588</v>
      </c>
      <c r="L48" s="7">
        <f t="shared" si="6"/>
        <v>17</v>
      </c>
      <c r="M48" s="6">
        <f t="shared" si="7"/>
        <v>-1</v>
      </c>
      <c r="N48" s="6">
        <f t="shared" si="8"/>
        <v>-0.10390823138335588</v>
      </c>
    </row>
    <row r="49" spans="1:25" x14ac:dyDescent="0.25">
      <c r="A49" s="7">
        <v>85</v>
      </c>
      <c r="B49" s="7" t="s">
        <v>172</v>
      </c>
      <c r="C49" s="9">
        <v>35.998434850658697</v>
      </c>
      <c r="D49" s="9">
        <v>51.717699775952198</v>
      </c>
      <c r="E49" s="9">
        <f t="shared" si="0"/>
        <v>-0.30394362072155956</v>
      </c>
      <c r="F49" s="9">
        <f t="shared" si="1"/>
        <v>0.30394362072155956</v>
      </c>
      <c r="G49" s="7">
        <f t="shared" si="2"/>
        <v>29</v>
      </c>
      <c r="H49" s="9">
        <v>44.041780778294395</v>
      </c>
      <c r="I49" s="9">
        <f t="shared" si="3"/>
        <v>0.56787990274130218</v>
      </c>
      <c r="J49" s="7">
        <f t="shared" si="4"/>
        <v>11</v>
      </c>
      <c r="K49" s="9">
        <f t="shared" si="5"/>
        <v>0.17260347377419849</v>
      </c>
      <c r="L49" s="7">
        <f t="shared" si="6"/>
        <v>28</v>
      </c>
      <c r="M49" s="6">
        <f t="shared" si="7"/>
        <v>-1</v>
      </c>
      <c r="N49" s="6">
        <f t="shared" si="8"/>
        <v>-0.17260347377419849</v>
      </c>
    </row>
    <row r="50" spans="1:25" x14ac:dyDescent="0.25">
      <c r="A50" s="7">
        <v>86</v>
      </c>
      <c r="B50" s="7" t="s">
        <v>173</v>
      </c>
      <c r="C50" s="9">
        <v>65.934065934065899</v>
      </c>
      <c r="D50" s="9">
        <v>85.869172388868805</v>
      </c>
      <c r="E50" s="9">
        <f t="shared" si="0"/>
        <v>-0.23215673215673252</v>
      </c>
      <c r="F50" s="9">
        <f t="shared" si="1"/>
        <v>0.23215673215673252</v>
      </c>
      <c r="G50" s="7">
        <f t="shared" si="2"/>
        <v>20</v>
      </c>
      <c r="H50" s="9">
        <v>76.069381155372596</v>
      </c>
      <c r="I50" s="9">
        <f t="shared" si="3"/>
        <v>0.98084754995633416</v>
      </c>
      <c r="J50" s="7">
        <f t="shared" si="4"/>
        <v>2</v>
      </c>
      <c r="K50" s="9">
        <f t="shared" si="5"/>
        <v>0.2277103619418</v>
      </c>
      <c r="L50" s="7">
        <f t="shared" si="6"/>
        <v>32</v>
      </c>
      <c r="M50" s="6">
        <f t="shared" si="7"/>
        <v>-1</v>
      </c>
      <c r="N50" s="6">
        <f t="shared" si="8"/>
        <v>-0.2277103619418</v>
      </c>
    </row>
    <row r="51" spans="1:25" x14ac:dyDescent="0.25">
      <c r="A51" s="22">
        <v>88</v>
      </c>
      <c r="B51" s="22" t="s">
        <v>191</v>
      </c>
      <c r="C51" s="9">
        <v>17.816091954022998</v>
      </c>
      <c r="D51" s="9">
        <v>32.276015581524796</v>
      </c>
      <c r="E51" s="24">
        <f t="shared" si="0"/>
        <v>-0.44800832342449493</v>
      </c>
      <c r="F51" s="24">
        <f t="shared" si="1"/>
        <v>0.44800832342449493</v>
      </c>
      <c r="G51" s="22">
        <f t="shared" si="2"/>
        <v>33</v>
      </c>
      <c r="H51" s="9">
        <v>25.162567147299999</v>
      </c>
      <c r="I51" s="24">
        <f t="shared" si="3"/>
        <v>0.32444910109930369</v>
      </c>
      <c r="J51" s="22">
        <f t="shared" si="4"/>
        <v>28</v>
      </c>
      <c r="K51" s="24">
        <f t="shared" si="5"/>
        <v>0.14535589782008351</v>
      </c>
      <c r="L51" s="22">
        <f t="shared" si="6"/>
        <v>24</v>
      </c>
      <c r="M51" s="6">
        <f t="shared" si="7"/>
        <v>-1</v>
      </c>
      <c r="N51" s="6">
        <f t="shared" si="8"/>
        <v>-0.14535589782008351</v>
      </c>
    </row>
    <row r="52" spans="1:25" x14ac:dyDescent="0.25">
      <c r="A52" s="7">
        <v>91</v>
      </c>
      <c r="B52" s="7" t="s">
        <v>174</v>
      </c>
      <c r="C52" s="9">
        <v>62.098501070663801</v>
      </c>
      <c r="D52" s="9">
        <v>83.270249810749405</v>
      </c>
      <c r="E52" s="9">
        <f t="shared" si="0"/>
        <v>-0.25425345532411903</v>
      </c>
      <c r="F52" s="9">
        <f t="shared" si="1"/>
        <v>0.25425345532411903</v>
      </c>
      <c r="G52" s="7">
        <f t="shared" si="2"/>
        <v>23</v>
      </c>
      <c r="H52" s="9">
        <v>72.99649305104559</v>
      </c>
      <c r="I52" s="9">
        <f t="shared" si="3"/>
        <v>0.94122536922289424</v>
      </c>
      <c r="J52" s="7">
        <f t="shared" si="4"/>
        <v>3</v>
      </c>
      <c r="K52" s="9">
        <f t="shared" si="5"/>
        <v>0.23930980236364058</v>
      </c>
      <c r="L52" s="7">
        <f t="shared" si="6"/>
        <v>33</v>
      </c>
      <c r="M52" s="6">
        <f t="shared" si="7"/>
        <v>-1</v>
      </c>
      <c r="N52" s="6">
        <f t="shared" si="8"/>
        <v>-0.23930980236364058</v>
      </c>
    </row>
    <row r="53" spans="1:25" x14ac:dyDescent="0.25">
      <c r="A53" s="7">
        <v>94</v>
      </c>
      <c r="B53" s="7" t="s">
        <v>175</v>
      </c>
      <c r="C53" s="9">
        <v>71.695294996265901</v>
      </c>
      <c r="D53" s="9">
        <v>83.154889364739503</v>
      </c>
      <c r="E53" s="9">
        <f t="shared" si="0"/>
        <v>-0.13781022927237349</v>
      </c>
      <c r="F53" s="9">
        <f t="shared" si="1"/>
        <v>0.13781022927237349</v>
      </c>
      <c r="G53" s="7">
        <f t="shared" si="2"/>
        <v>5</v>
      </c>
      <c r="H53" s="9">
        <v>77.554744525547406</v>
      </c>
      <c r="I53" s="9">
        <f t="shared" si="3"/>
        <v>1</v>
      </c>
      <c r="J53" s="7">
        <f t="shared" si="4"/>
        <v>1</v>
      </c>
      <c r="K53" s="9">
        <f t="shared" si="5"/>
        <v>0.13781022927237349</v>
      </c>
      <c r="L53" s="7">
        <f t="shared" si="6"/>
        <v>23</v>
      </c>
      <c r="M53" s="6">
        <f t="shared" si="7"/>
        <v>-1</v>
      </c>
      <c r="N53" s="6">
        <f t="shared" si="8"/>
        <v>-0.13781022927237349</v>
      </c>
    </row>
    <row r="54" spans="1:25" x14ac:dyDescent="0.25">
      <c r="A54" s="7">
        <v>95</v>
      </c>
      <c r="B54" s="7" t="s">
        <v>176</v>
      </c>
      <c r="C54" s="9">
        <v>53.7965816755394</v>
      </c>
      <c r="D54" s="9">
        <v>50.4</v>
      </c>
      <c r="E54" s="9">
        <f t="shared" si="0"/>
        <v>6.7392493562289713E-2</v>
      </c>
      <c r="F54" s="9">
        <f t="shared" si="1"/>
        <v>6.7392493562289713E-2</v>
      </c>
      <c r="G54" s="7">
        <f t="shared" si="2"/>
        <v>2</v>
      </c>
      <c r="H54" s="9">
        <v>52.056291843148003</v>
      </c>
      <c r="I54" s="9">
        <f t="shared" si="3"/>
        <v>0.67121995129517931</v>
      </c>
      <c r="J54" s="7">
        <f t="shared" si="4"/>
        <v>5</v>
      </c>
      <c r="K54" s="9">
        <f t="shared" si="5"/>
        <v>4.5235186246540784E-2</v>
      </c>
      <c r="L54" s="7">
        <f t="shared" si="6"/>
        <v>4</v>
      </c>
      <c r="M54" s="6">
        <f t="shared" si="7"/>
        <v>1</v>
      </c>
      <c r="N54" s="6">
        <f t="shared" si="8"/>
        <v>4.5235186246540784E-2</v>
      </c>
    </row>
    <row r="55" spans="1:25" x14ac:dyDescent="0.25">
      <c r="A55" s="7">
        <v>97</v>
      </c>
      <c r="B55" s="7" t="s">
        <v>177</v>
      </c>
      <c r="C55" s="9">
        <v>34.120734908136505</v>
      </c>
      <c r="D55" s="9">
        <v>29.856386999244098</v>
      </c>
      <c r="E55" s="9">
        <f t="shared" si="0"/>
        <v>0.14282866540416869</v>
      </c>
      <c r="F55" s="9">
        <f t="shared" si="1"/>
        <v>0.14282866540416869</v>
      </c>
      <c r="G55" s="7">
        <f t="shared" si="2"/>
        <v>7</v>
      </c>
      <c r="H55" s="9">
        <v>31.996988518727601</v>
      </c>
      <c r="I55" s="9">
        <f t="shared" si="3"/>
        <v>0.41257293431206432</v>
      </c>
      <c r="J55" s="7">
        <f t="shared" si="4"/>
        <v>26</v>
      </c>
      <c r="K55" s="9">
        <f t="shared" si="5"/>
        <v>5.8927241589673905E-2</v>
      </c>
      <c r="L55" s="7">
        <f t="shared" si="6"/>
        <v>8</v>
      </c>
      <c r="M55" s="6">
        <f t="shared" si="7"/>
        <v>1</v>
      </c>
      <c r="N55" s="6">
        <f t="shared" si="8"/>
        <v>5.8927241589673905E-2</v>
      </c>
    </row>
    <row r="56" spans="1:25" x14ac:dyDescent="0.25">
      <c r="A56" s="7">
        <v>99</v>
      </c>
      <c r="B56" s="7" t="s">
        <v>178</v>
      </c>
      <c r="C56" s="9">
        <v>32.110928662652796</v>
      </c>
      <c r="D56" s="9">
        <v>51.585261353898893</v>
      </c>
      <c r="E56" s="9">
        <f t="shared" si="0"/>
        <v>-0.37751737957947162</v>
      </c>
      <c r="F56" s="9">
        <f t="shared" si="1"/>
        <v>0.37751737957947162</v>
      </c>
      <c r="G56" s="7">
        <f t="shared" si="2"/>
        <v>31</v>
      </c>
      <c r="H56" s="9">
        <v>42.152704135736997</v>
      </c>
      <c r="I56" s="9">
        <f t="shared" si="3"/>
        <v>0.54352192626785611</v>
      </c>
      <c r="J56" s="7">
        <f t="shared" si="4"/>
        <v>16</v>
      </c>
      <c r="K56" s="9">
        <f t="shared" si="5"/>
        <v>0.20518897334862782</v>
      </c>
      <c r="L56" s="7">
        <f t="shared" si="6"/>
        <v>31</v>
      </c>
      <c r="M56" s="6">
        <f t="shared" si="7"/>
        <v>-1</v>
      </c>
      <c r="N56" s="6">
        <f t="shared" si="8"/>
        <v>-0.20518897334862782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36.037684462680268</v>
      </c>
      <c r="D58" s="29">
        <f>AVERAGE(D24:D56)</f>
        <v>45.51090713913451</v>
      </c>
      <c r="E58" s="29">
        <f>AVERAGE(E24:E56)</f>
        <v>-0.20651741809285534</v>
      </c>
      <c r="F58" s="29">
        <f>AVERAGE(F24:F56)</f>
        <v>0.21925809439385283</v>
      </c>
      <c r="G58" s="26" t="s">
        <v>124</v>
      </c>
      <c r="H58" s="29">
        <f>AVERAGE(H24:H56)</f>
        <v>40.887862468346739</v>
      </c>
      <c r="I58" s="29">
        <f>AVERAGE(I24:I56)</f>
        <v>0.52721290900362405</v>
      </c>
      <c r="J58" s="26" t="s">
        <v>124</v>
      </c>
      <c r="K58" s="29">
        <f>AVERAGE(K24:K56)</f>
        <v>0.11261528865519582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13.404031832192452</v>
      </c>
      <c r="D59" s="29">
        <f>_xlfn.STDEV.S(D24:D56)</f>
        <v>16.035758716419132</v>
      </c>
      <c r="E59" s="29">
        <f>_xlfn.STDEV.S(E24:E56)</f>
        <v>0.11893921989821987</v>
      </c>
      <c r="F59" s="29">
        <f>_xlfn.STDEV.S(F24:F56)</f>
        <v>9.2478912050754883E-2</v>
      </c>
      <c r="G59" s="26" t="s">
        <v>124</v>
      </c>
      <c r="H59" s="29">
        <f>_xlfn.STDEV.S(H24:H56)</f>
        <v>14.492189084925919</v>
      </c>
      <c r="I59" s="29">
        <f>_xlfn.STDEV.S(I24:I56)</f>
        <v>0.18686399102445703</v>
      </c>
      <c r="J59" s="26" t="s">
        <v>124</v>
      </c>
      <c r="K59" s="29">
        <f>_xlfn.STDEV.S(K24:K56)</f>
        <v>5.6339895976017289E-2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179.66806935842851</v>
      </c>
      <c r="D60" s="29">
        <f>_xlfn.VAR.S(D24:D56)</f>
        <v>257.1455576112121</v>
      </c>
      <c r="E60" s="29">
        <f>_xlfn.VAR.S(E24:E56)</f>
        <v>1.4146538029997102E-2</v>
      </c>
      <c r="F60" s="29">
        <f>_xlfn.VAR.S(F24:F56)</f>
        <v>8.5523491740912561E-3</v>
      </c>
      <c r="G60" s="26" t="s">
        <v>124</v>
      </c>
      <c r="H60" s="29">
        <f>_xlfn.VAR.S(H24:H56)</f>
        <v>210.02354447324592</v>
      </c>
      <c r="I60" s="29">
        <f>_xlfn.VAR.S(I24:I56)</f>
        <v>3.4918151141588361E-2</v>
      </c>
      <c r="J60" s="26" t="s">
        <v>124</v>
      </c>
      <c r="K60" s="29">
        <f>_xlfn.VAR.S(K24:K56)</f>
        <v>3.1741838785884491E-3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71.695294996265901</v>
      </c>
      <c r="D61" s="29">
        <f>MAX(D24:D56)</f>
        <v>85.869172388868805</v>
      </c>
      <c r="E61" s="29">
        <f>MAX(E24:E56)</f>
        <v>0.14282866540416869</v>
      </c>
      <c r="F61" s="29">
        <f>MAX(F24:F56)</f>
        <v>0.44800832342449493</v>
      </c>
      <c r="G61" s="26" t="s">
        <v>124</v>
      </c>
      <c r="H61" s="29">
        <f>MAX(H24:H56)</f>
        <v>77.554744525547406</v>
      </c>
      <c r="I61" s="29">
        <f>MAX(I24:I56)</f>
        <v>1</v>
      </c>
      <c r="J61" s="26" t="s">
        <v>124</v>
      </c>
      <c r="K61" s="29">
        <f>MAX(K24:K56)</f>
        <v>0.23930980236364058</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13.2969937231582</v>
      </c>
      <c r="D62" s="29">
        <f>MIN(D24:D56)</f>
        <v>17.896289210410899</v>
      </c>
      <c r="E62" s="29">
        <f>MIN(E24:E56)</f>
        <v>-0.44800832342449493</v>
      </c>
      <c r="F62" s="29">
        <f>MIN(F24:F56)</f>
        <v>4.2427048016631774E-2</v>
      </c>
      <c r="G62" s="26" t="s">
        <v>124</v>
      </c>
      <c r="H62" s="29">
        <f>MIN(H24:H56)</f>
        <v>15.637359294189201</v>
      </c>
      <c r="I62" s="29">
        <f>MIN(I24:I56)</f>
        <v>0.20162995042860438</v>
      </c>
      <c r="J62" s="26" t="s">
        <v>124</v>
      </c>
      <c r="K62" s="29">
        <f>MIN(K24:K56)</f>
        <v>2.9863746564418512E-2</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6">
    <cfRule type="colorScale" priority="33">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32">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31">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08D21-30E2-4259-A474-E63E4A7679F2}">
  <sheetPr>
    <tabColor rgb="FF00B050"/>
  </sheetPr>
  <dimension ref="A14:Y64"/>
  <sheetViews>
    <sheetView zoomScale="80" zoomScaleNormal="80" workbookViewId="0"/>
  </sheetViews>
  <sheetFormatPr baseColWidth="10" defaultColWidth="10.625" defaultRowHeight="15" x14ac:dyDescent="0.25"/>
  <cols>
    <col min="1" max="1" width="1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38</v>
      </c>
      <c r="C16" s="36"/>
      <c r="D16" s="36"/>
      <c r="E16" s="36"/>
      <c r="F16" s="36"/>
      <c r="G16" s="36"/>
      <c r="H16" s="36"/>
      <c r="I16" s="36"/>
      <c r="J16" s="36"/>
      <c r="K16" s="36"/>
      <c r="L16" s="36"/>
    </row>
    <row r="17" spans="1:14" s="3" customFormat="1" ht="44.1" customHeight="1" x14ac:dyDescent="0.25">
      <c r="A17" s="2" t="s">
        <v>66</v>
      </c>
      <c r="B17" s="36" t="s">
        <v>197</v>
      </c>
      <c r="C17" s="36"/>
      <c r="D17" s="36"/>
      <c r="E17" s="36"/>
      <c r="F17" s="36"/>
      <c r="G17" s="36"/>
      <c r="H17" s="36"/>
      <c r="I17" s="36"/>
      <c r="J17" s="36"/>
      <c r="K17" s="36"/>
      <c r="L17" s="36"/>
    </row>
    <row r="18" spans="1:14" s="3" customFormat="1" ht="44.1" customHeight="1" x14ac:dyDescent="0.25">
      <c r="A18" s="2" t="s">
        <v>68</v>
      </c>
      <c r="B18" s="36" t="s">
        <v>198</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239</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199</v>
      </c>
      <c r="G21" s="33"/>
      <c r="H21" s="33"/>
      <c r="I21" s="34"/>
      <c r="J21" s="2" t="s">
        <v>76</v>
      </c>
      <c r="K21" s="36" t="s">
        <v>32</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19.384666417879501</v>
      </c>
      <c r="D24" s="9">
        <v>20.882876041645901</v>
      </c>
      <c r="E24" s="9">
        <f>(C24-D24)/D24</f>
        <v>-7.1743452423822227E-2</v>
      </c>
      <c r="F24" s="9">
        <f>ABS(E24)</f>
        <v>7.1743452423822227E-2</v>
      </c>
      <c r="G24" s="7">
        <f>RANK(F24,$F$24:$F$56,1)</f>
        <v>6</v>
      </c>
      <c r="H24" s="9">
        <v>20.147545153904897</v>
      </c>
      <c r="I24" s="9">
        <f>H24/MAX($H$24:$H$56)</f>
        <v>0.36472576603952483</v>
      </c>
      <c r="J24" s="7">
        <f>RANK(I24,$I$24:$I$56,0)</f>
        <v>18</v>
      </c>
      <c r="K24" s="9">
        <f>I24*F24</f>
        <v>2.6166685643598767E-2</v>
      </c>
      <c r="L24" s="7">
        <f>RANK(K24,$K$24:$K$56,1)</f>
        <v>5</v>
      </c>
      <c r="M24" s="6">
        <f>IF(E24&gt;0,1,-1)</f>
        <v>-1</v>
      </c>
      <c r="N24" s="6">
        <f>K24*M24</f>
        <v>-2.6166685643598767E-2</v>
      </c>
    </row>
    <row r="25" spans="1:14" x14ac:dyDescent="0.25">
      <c r="A25" s="7">
        <v>8</v>
      </c>
      <c r="B25" s="7" t="s">
        <v>148</v>
      </c>
      <c r="C25" s="9">
        <v>10.366414611708201</v>
      </c>
      <c r="D25" s="9">
        <v>11.4366626729114</v>
      </c>
      <c r="E25" s="9">
        <f t="shared" ref="E25:E56" si="0">(C25-D25)/D25</f>
        <v>-9.358045190387243E-2</v>
      </c>
      <c r="F25" s="9">
        <f t="shared" ref="F25:F56" si="1">ABS(E25)</f>
        <v>9.358045190387243E-2</v>
      </c>
      <c r="G25" s="7">
        <f t="shared" ref="G25:G56" si="2">RANK(F25,$F$24:$F$56,1)</f>
        <v>8</v>
      </c>
      <c r="H25" s="9">
        <v>10.9094526483332</v>
      </c>
      <c r="I25" s="9">
        <f t="shared" ref="I25:I56" si="3">H25/MAX($H$24:$H$56)</f>
        <v>0.19749098184619618</v>
      </c>
      <c r="J25" s="7">
        <f t="shared" ref="J25:J56" si="4">RANK(I25,$I$24:$I$56,0)</f>
        <v>31</v>
      </c>
      <c r="K25" s="9">
        <f t="shared" ref="K25:K56" si="5">I25*F25</f>
        <v>1.8481295328106506E-2</v>
      </c>
      <c r="L25" s="7">
        <f t="shared" ref="L25:L56" si="6">RANK(K25,$K$24:$K$56,1)</f>
        <v>1</v>
      </c>
      <c r="M25" s="6">
        <f t="shared" ref="M25:M56" si="7">IF(E25&gt;0,1,-1)</f>
        <v>-1</v>
      </c>
      <c r="N25" s="6">
        <f t="shared" ref="N25:N56" si="8">K25*M25</f>
        <v>-1.8481295328106506E-2</v>
      </c>
    </row>
    <row r="26" spans="1:14" x14ac:dyDescent="0.25">
      <c r="A26" s="7">
        <v>11</v>
      </c>
      <c r="B26" s="7" t="s">
        <v>190</v>
      </c>
      <c r="C26" s="9">
        <v>14.3104100817299</v>
      </c>
      <c r="D26" s="9">
        <v>18.3270256578359</v>
      </c>
      <c r="E26" s="9">
        <f t="shared" si="0"/>
        <v>-0.21916352664616129</v>
      </c>
      <c r="F26" s="9">
        <f t="shared" si="1"/>
        <v>0.21916352664616129</v>
      </c>
      <c r="G26" s="7">
        <f t="shared" si="2"/>
        <v>25</v>
      </c>
      <c r="H26" s="9">
        <v>16.348169650056402</v>
      </c>
      <c r="I26" s="9">
        <f t="shared" si="3"/>
        <v>0.29594666017191135</v>
      </c>
      <c r="J26" s="7">
        <f t="shared" si="4"/>
        <v>27</v>
      </c>
      <c r="K26" s="9">
        <f t="shared" si="5"/>
        <v>6.4860713742429132E-2</v>
      </c>
      <c r="L26" s="7">
        <f t="shared" si="6"/>
        <v>19</v>
      </c>
      <c r="M26" s="6">
        <f t="shared" si="7"/>
        <v>-1</v>
      </c>
      <c r="N26" s="6">
        <f t="shared" si="8"/>
        <v>-6.4860713742429132E-2</v>
      </c>
    </row>
    <row r="27" spans="1:14" x14ac:dyDescent="0.25">
      <c r="A27" s="7">
        <v>13</v>
      </c>
      <c r="B27" s="7" t="s">
        <v>150</v>
      </c>
      <c r="C27" s="9">
        <v>20.456060808107701</v>
      </c>
      <c r="D27" s="9">
        <v>21.6330966160378</v>
      </c>
      <c r="E27" s="9">
        <f t="shared" si="0"/>
        <v>-5.4409030238301556E-2</v>
      </c>
      <c r="F27" s="9">
        <f t="shared" si="1"/>
        <v>5.4409030238301556E-2</v>
      </c>
      <c r="G27" s="7">
        <f t="shared" si="2"/>
        <v>2</v>
      </c>
      <c r="H27" s="9">
        <v>21.060417315477999</v>
      </c>
      <c r="I27" s="9">
        <f t="shared" si="3"/>
        <v>0.38125125318361874</v>
      </c>
      <c r="J27" s="7">
        <f t="shared" si="4"/>
        <v>16</v>
      </c>
      <c r="K27" s="9">
        <f t="shared" si="5"/>
        <v>2.0743510962857873E-2</v>
      </c>
      <c r="L27" s="7">
        <f t="shared" si="6"/>
        <v>2</v>
      </c>
      <c r="M27" s="6">
        <f t="shared" si="7"/>
        <v>-1</v>
      </c>
      <c r="N27" s="6">
        <f t="shared" si="8"/>
        <v>-2.0743510962857873E-2</v>
      </c>
    </row>
    <row r="28" spans="1:14" x14ac:dyDescent="0.25">
      <c r="A28" s="7">
        <v>15</v>
      </c>
      <c r="B28" s="7" t="s">
        <v>151</v>
      </c>
      <c r="C28" s="9">
        <v>18.263195802037199</v>
      </c>
      <c r="D28" s="9">
        <v>19.872283644681701</v>
      </c>
      <c r="E28" s="9">
        <f t="shared" si="0"/>
        <v>-8.0971461127223435E-2</v>
      </c>
      <c r="F28" s="9">
        <f t="shared" si="1"/>
        <v>8.0971461127223435E-2</v>
      </c>
      <c r="G28" s="7">
        <f t="shared" si="2"/>
        <v>7</v>
      </c>
      <c r="H28" s="9">
        <v>19.098510711988499</v>
      </c>
      <c r="I28" s="9">
        <f t="shared" si="3"/>
        <v>0.34573536857387394</v>
      </c>
      <c r="J28" s="7">
        <f t="shared" si="4"/>
        <v>22</v>
      </c>
      <c r="K28" s="9">
        <f t="shared" si="5"/>
        <v>2.7994697956785702E-2</v>
      </c>
      <c r="L28" s="7">
        <f t="shared" si="6"/>
        <v>7</v>
      </c>
      <c r="M28" s="6">
        <f t="shared" si="7"/>
        <v>-1</v>
      </c>
      <c r="N28" s="6">
        <f t="shared" si="8"/>
        <v>-2.7994697956785702E-2</v>
      </c>
    </row>
    <row r="29" spans="1:14" x14ac:dyDescent="0.25">
      <c r="A29" s="7">
        <v>17</v>
      </c>
      <c r="B29" s="7" t="s">
        <v>152</v>
      </c>
      <c r="C29" s="9">
        <v>19.2265834723935</v>
      </c>
      <c r="D29" s="9">
        <v>20.4464844564991</v>
      </c>
      <c r="E29" s="9">
        <f t="shared" si="0"/>
        <v>-5.9663116498144167E-2</v>
      </c>
      <c r="F29" s="9">
        <f t="shared" si="1"/>
        <v>5.9663116498144167E-2</v>
      </c>
      <c r="G29" s="7">
        <f t="shared" si="2"/>
        <v>4</v>
      </c>
      <c r="H29" s="9">
        <v>19.849442511185302</v>
      </c>
      <c r="I29" s="9">
        <f t="shared" si="3"/>
        <v>0.35932929148673109</v>
      </c>
      <c r="J29" s="7">
        <f t="shared" si="4"/>
        <v>19</v>
      </c>
      <c r="K29" s="9">
        <f t="shared" si="5"/>
        <v>2.1438705379168442E-2</v>
      </c>
      <c r="L29" s="7">
        <f t="shared" si="6"/>
        <v>3</v>
      </c>
      <c r="M29" s="6">
        <f t="shared" si="7"/>
        <v>-1</v>
      </c>
      <c r="N29" s="6">
        <f t="shared" si="8"/>
        <v>-2.1438705379168442E-2</v>
      </c>
    </row>
    <row r="30" spans="1:14" x14ac:dyDescent="0.25">
      <c r="A30" s="7">
        <v>18</v>
      </c>
      <c r="B30" s="7" t="s">
        <v>153</v>
      </c>
      <c r="C30" s="9">
        <v>39.431976670470405</v>
      </c>
      <c r="D30" s="9">
        <v>37.541846006695401</v>
      </c>
      <c r="E30" s="9">
        <f t="shared" si="0"/>
        <v>5.0347302139535401E-2</v>
      </c>
      <c r="F30" s="9">
        <f t="shared" si="1"/>
        <v>5.0347302139535401E-2</v>
      </c>
      <c r="G30" s="7">
        <f t="shared" si="2"/>
        <v>1</v>
      </c>
      <c r="H30" s="9">
        <v>38.459171743277302</v>
      </c>
      <c r="I30" s="9">
        <f t="shared" si="3"/>
        <v>0.69621637614713616</v>
      </c>
      <c r="J30" s="7">
        <f t="shared" si="4"/>
        <v>3</v>
      </c>
      <c r="K30" s="9">
        <f t="shared" si="5"/>
        <v>3.5052616244372295E-2</v>
      </c>
      <c r="L30" s="7">
        <f t="shared" si="6"/>
        <v>12</v>
      </c>
      <c r="M30" s="6">
        <f t="shared" si="7"/>
        <v>1</v>
      </c>
      <c r="N30" s="6">
        <f t="shared" si="8"/>
        <v>3.5052616244372295E-2</v>
      </c>
    </row>
    <row r="31" spans="1:14" x14ac:dyDescent="0.25">
      <c r="A31" s="7">
        <v>19</v>
      </c>
      <c r="B31" s="7" t="s">
        <v>154</v>
      </c>
      <c r="C31" s="9">
        <v>23.493642896628</v>
      </c>
      <c r="D31" s="9">
        <v>29.331202921707398</v>
      </c>
      <c r="E31" s="9">
        <f t="shared" si="0"/>
        <v>-0.19902218264492466</v>
      </c>
      <c r="F31" s="9">
        <f t="shared" si="1"/>
        <v>0.19902218264492466</v>
      </c>
      <c r="G31" s="7">
        <f t="shared" si="2"/>
        <v>23</v>
      </c>
      <c r="H31" s="9">
        <v>26.4667131674804</v>
      </c>
      <c r="I31" s="9">
        <f t="shared" si="3"/>
        <v>0.47912001987431974</v>
      </c>
      <c r="J31" s="7">
        <f t="shared" si="4"/>
        <v>8</v>
      </c>
      <c r="K31" s="9">
        <f t="shared" si="5"/>
        <v>9.5355512104266793E-2</v>
      </c>
      <c r="L31" s="7">
        <f t="shared" si="6"/>
        <v>25</v>
      </c>
      <c r="M31" s="6">
        <f t="shared" si="7"/>
        <v>-1</v>
      </c>
      <c r="N31" s="6">
        <f t="shared" si="8"/>
        <v>-9.5355512104266793E-2</v>
      </c>
    </row>
    <row r="32" spans="1:14" x14ac:dyDescent="0.25">
      <c r="A32" s="7">
        <v>20</v>
      </c>
      <c r="B32" s="7" t="s">
        <v>155</v>
      </c>
      <c r="C32" s="9">
        <v>13.2725180802104</v>
      </c>
      <c r="D32" s="9">
        <v>14.983790622282001</v>
      </c>
      <c r="E32" s="9">
        <f t="shared" si="0"/>
        <v>-0.11420825245160679</v>
      </c>
      <c r="F32" s="9">
        <f t="shared" si="1"/>
        <v>0.11420825245160679</v>
      </c>
      <c r="G32" s="7">
        <f t="shared" si="2"/>
        <v>12</v>
      </c>
      <c r="H32" s="9">
        <v>14.14467056216</v>
      </c>
      <c r="I32" s="9">
        <f t="shared" si="3"/>
        <v>0.25605728969718405</v>
      </c>
      <c r="J32" s="7">
        <f t="shared" si="4"/>
        <v>29</v>
      </c>
      <c r="K32" s="9">
        <f t="shared" si="5"/>
        <v>2.9243855583810211E-2</v>
      </c>
      <c r="L32" s="7">
        <f t="shared" si="6"/>
        <v>9</v>
      </c>
      <c r="M32" s="6">
        <f t="shared" si="7"/>
        <v>-1</v>
      </c>
      <c r="N32" s="6">
        <f t="shared" si="8"/>
        <v>-2.9243855583810211E-2</v>
      </c>
    </row>
    <row r="33" spans="1:14" x14ac:dyDescent="0.25">
      <c r="A33" s="7">
        <v>23</v>
      </c>
      <c r="B33" s="7" t="s">
        <v>156</v>
      </c>
      <c r="C33" s="9">
        <v>22.724411431449099</v>
      </c>
      <c r="D33" s="9">
        <v>26.510780443364702</v>
      </c>
      <c r="E33" s="9">
        <f t="shared" si="0"/>
        <v>-0.14282374749413615</v>
      </c>
      <c r="F33" s="9">
        <f t="shared" si="1"/>
        <v>0.14282374749413615</v>
      </c>
      <c r="G33" s="7">
        <f t="shared" si="2"/>
        <v>15</v>
      </c>
      <c r="H33" s="9">
        <v>24.651479088745301</v>
      </c>
      <c r="I33" s="9">
        <f t="shared" si="3"/>
        <v>0.4462593098051631</v>
      </c>
      <c r="J33" s="7">
        <f t="shared" si="4"/>
        <v>9</v>
      </c>
      <c r="K33" s="9">
        <f t="shared" si="5"/>
        <v>6.3736426980520094E-2</v>
      </c>
      <c r="L33" s="7">
        <f t="shared" si="6"/>
        <v>18</v>
      </c>
      <c r="M33" s="6">
        <f t="shared" si="7"/>
        <v>-1</v>
      </c>
      <c r="N33" s="6">
        <f t="shared" si="8"/>
        <v>-6.3736426980520094E-2</v>
      </c>
    </row>
    <row r="34" spans="1:14" x14ac:dyDescent="0.25">
      <c r="A34" s="7">
        <v>25</v>
      </c>
      <c r="B34" s="7" t="s">
        <v>157</v>
      </c>
      <c r="C34" s="9">
        <v>16.453912466843498</v>
      </c>
      <c r="D34" s="9">
        <v>19.910629547611499</v>
      </c>
      <c r="E34" s="9">
        <f t="shared" si="0"/>
        <v>-0.17361164158582182</v>
      </c>
      <c r="F34" s="9">
        <f t="shared" si="1"/>
        <v>0.17361164158582182</v>
      </c>
      <c r="G34" s="7">
        <f t="shared" si="2"/>
        <v>20</v>
      </c>
      <c r="H34" s="9">
        <v>18.222842803950101</v>
      </c>
      <c r="I34" s="9">
        <f t="shared" si="3"/>
        <v>0.3298833803482199</v>
      </c>
      <c r="J34" s="7">
        <f t="shared" si="4"/>
        <v>25</v>
      </c>
      <c r="K34" s="9">
        <f t="shared" si="5"/>
        <v>5.7271595194134488E-2</v>
      </c>
      <c r="L34" s="7">
        <f t="shared" si="6"/>
        <v>16</v>
      </c>
      <c r="M34" s="6">
        <f t="shared" si="7"/>
        <v>-1</v>
      </c>
      <c r="N34" s="6">
        <f t="shared" si="8"/>
        <v>-5.7271595194134488E-2</v>
      </c>
    </row>
    <row r="35" spans="1:14" x14ac:dyDescent="0.25">
      <c r="A35" s="7">
        <v>27</v>
      </c>
      <c r="B35" s="7" t="s">
        <v>158</v>
      </c>
      <c r="C35" s="9">
        <v>8.0115912383874512</v>
      </c>
      <c r="D35" s="9">
        <v>6.4595257563368804</v>
      </c>
      <c r="E35" s="9">
        <f t="shared" si="0"/>
        <v>0.24027545374023379</v>
      </c>
      <c r="F35" s="9">
        <f t="shared" si="1"/>
        <v>0.24027545374023379</v>
      </c>
      <c r="G35" s="7">
        <f t="shared" si="2"/>
        <v>26</v>
      </c>
      <c r="H35" s="9">
        <v>7.21946333931478</v>
      </c>
      <c r="I35" s="9">
        <f t="shared" si="3"/>
        <v>0.13069206579321205</v>
      </c>
      <c r="J35" s="7">
        <f t="shared" si="4"/>
        <v>33</v>
      </c>
      <c r="K35" s="9">
        <f t="shared" si="5"/>
        <v>3.1402095408712513E-2</v>
      </c>
      <c r="L35" s="7">
        <f t="shared" si="6"/>
        <v>11</v>
      </c>
      <c r="M35" s="6">
        <f t="shared" si="7"/>
        <v>1</v>
      </c>
      <c r="N35" s="6">
        <f t="shared" si="8"/>
        <v>3.1402095408712513E-2</v>
      </c>
    </row>
    <row r="36" spans="1:14" x14ac:dyDescent="0.25">
      <c r="A36" s="7">
        <v>41</v>
      </c>
      <c r="B36" s="7" t="s">
        <v>159</v>
      </c>
      <c r="C36" s="9">
        <v>25.1294547669814</v>
      </c>
      <c r="D36" s="9">
        <v>28.0828516377649</v>
      </c>
      <c r="E36" s="9">
        <f t="shared" si="0"/>
        <v>-0.10516727107627021</v>
      </c>
      <c r="F36" s="9">
        <f t="shared" si="1"/>
        <v>0.10516727107627021</v>
      </c>
      <c r="G36" s="7">
        <f t="shared" si="2"/>
        <v>11</v>
      </c>
      <c r="H36" s="9">
        <v>26.644915715062499</v>
      </c>
      <c r="I36" s="9">
        <f t="shared" si="3"/>
        <v>0.48234597421171349</v>
      </c>
      <c r="J36" s="7">
        <f t="shared" si="4"/>
        <v>6</v>
      </c>
      <c r="K36" s="9">
        <f t="shared" si="5"/>
        <v>5.0727009822470907E-2</v>
      </c>
      <c r="L36" s="7">
        <f t="shared" si="6"/>
        <v>14</v>
      </c>
      <c r="M36" s="6">
        <f t="shared" si="7"/>
        <v>-1</v>
      </c>
      <c r="N36" s="6">
        <f t="shared" si="8"/>
        <v>-5.0727009822470907E-2</v>
      </c>
    </row>
    <row r="37" spans="1:14" x14ac:dyDescent="0.25">
      <c r="A37" s="7">
        <v>44</v>
      </c>
      <c r="B37" s="7" t="s">
        <v>160</v>
      </c>
      <c r="C37" s="9">
        <v>11.479006173154401</v>
      </c>
      <c r="D37" s="9">
        <v>13.2950596766883</v>
      </c>
      <c r="E37" s="9">
        <f t="shared" si="0"/>
        <v>-0.13659611522603293</v>
      </c>
      <c r="F37" s="9">
        <f t="shared" si="1"/>
        <v>0.13659611522603293</v>
      </c>
      <c r="G37" s="7">
        <f t="shared" si="2"/>
        <v>14</v>
      </c>
      <c r="H37" s="9">
        <v>12.392924121851101</v>
      </c>
      <c r="I37" s="9">
        <f t="shared" si="3"/>
        <v>0.22434587982227705</v>
      </c>
      <c r="J37" s="7">
        <f t="shared" si="4"/>
        <v>30</v>
      </c>
      <c r="K37" s="9">
        <f t="shared" si="5"/>
        <v>3.0644775650689491E-2</v>
      </c>
      <c r="L37" s="7">
        <f t="shared" si="6"/>
        <v>10</v>
      </c>
      <c r="M37" s="6">
        <f t="shared" si="7"/>
        <v>-1</v>
      </c>
      <c r="N37" s="6">
        <f t="shared" si="8"/>
        <v>-3.0644775650689491E-2</v>
      </c>
    </row>
    <row r="38" spans="1:14" x14ac:dyDescent="0.25">
      <c r="A38" s="7">
        <v>47</v>
      </c>
      <c r="B38" s="7" t="s">
        <v>161</v>
      </c>
      <c r="C38" s="9">
        <v>19.407869700890501</v>
      </c>
      <c r="D38" s="9">
        <v>24.577242762969302</v>
      </c>
      <c r="E38" s="9">
        <f t="shared" si="0"/>
        <v>-0.21033169228679835</v>
      </c>
      <c r="F38" s="9">
        <f t="shared" si="1"/>
        <v>0.21033169228679835</v>
      </c>
      <c r="G38" s="7">
        <f t="shared" si="2"/>
        <v>24</v>
      </c>
      <c r="H38" s="9">
        <v>22.070492710832301</v>
      </c>
      <c r="I38" s="9">
        <f t="shared" si="3"/>
        <v>0.39953638516938189</v>
      </c>
      <c r="J38" s="7">
        <f t="shared" si="4"/>
        <v>15</v>
      </c>
      <c r="K38" s="9">
        <f t="shared" si="5"/>
        <v>8.4035164022826181E-2</v>
      </c>
      <c r="L38" s="7">
        <f t="shared" si="6"/>
        <v>23</v>
      </c>
      <c r="M38" s="6">
        <f t="shared" si="7"/>
        <v>-1</v>
      </c>
      <c r="N38" s="6">
        <f t="shared" si="8"/>
        <v>-8.4035164022826181E-2</v>
      </c>
    </row>
    <row r="39" spans="1:14" x14ac:dyDescent="0.25">
      <c r="A39" s="7">
        <v>50</v>
      </c>
      <c r="B39" s="7" t="s">
        <v>162</v>
      </c>
      <c r="C39" s="9">
        <v>21.000992172858599</v>
      </c>
      <c r="D39" s="9">
        <v>25.411372630701898</v>
      </c>
      <c r="E39" s="9">
        <f t="shared" si="0"/>
        <v>-0.17355931621398124</v>
      </c>
      <c r="F39" s="9">
        <f t="shared" si="1"/>
        <v>0.17355931621398124</v>
      </c>
      <c r="G39" s="7">
        <f t="shared" si="2"/>
        <v>19</v>
      </c>
      <c r="H39" s="9">
        <v>23.268890912012001</v>
      </c>
      <c r="I39" s="9">
        <f t="shared" si="3"/>
        <v>0.4212306758934774</v>
      </c>
      <c r="J39" s="7">
        <f t="shared" si="4"/>
        <v>13</v>
      </c>
      <c r="K39" s="9">
        <f t="shared" si="5"/>
        <v>7.3108508076425091E-2</v>
      </c>
      <c r="L39" s="7">
        <f t="shared" si="6"/>
        <v>20</v>
      </c>
      <c r="M39" s="6">
        <f t="shared" si="7"/>
        <v>-1</v>
      </c>
      <c r="N39" s="6">
        <f t="shared" si="8"/>
        <v>-7.3108508076425091E-2</v>
      </c>
    </row>
    <row r="40" spans="1:14" x14ac:dyDescent="0.25">
      <c r="A40" s="7">
        <v>52</v>
      </c>
      <c r="B40" s="7" t="s">
        <v>163</v>
      </c>
      <c r="C40" s="9">
        <v>22.121688456082499</v>
      </c>
      <c r="D40" s="9">
        <v>23.654250027633502</v>
      </c>
      <c r="E40" s="9">
        <f t="shared" si="0"/>
        <v>-6.4790114662719195E-2</v>
      </c>
      <c r="F40" s="9">
        <f t="shared" si="1"/>
        <v>6.4790114662719195E-2</v>
      </c>
      <c r="G40" s="7">
        <f t="shared" si="2"/>
        <v>5</v>
      </c>
      <c r="H40" s="9">
        <v>22.9032015632046</v>
      </c>
      <c r="I40" s="9">
        <f t="shared" si="3"/>
        <v>0.41461069679143658</v>
      </c>
      <c r="J40" s="7">
        <f t="shared" si="4"/>
        <v>14</v>
      </c>
      <c r="K40" s="9">
        <f t="shared" si="5"/>
        <v>2.6862674585507076E-2</v>
      </c>
      <c r="L40" s="7">
        <f t="shared" si="6"/>
        <v>6</v>
      </c>
      <c r="M40" s="6">
        <f t="shared" si="7"/>
        <v>-1</v>
      </c>
      <c r="N40" s="6">
        <f t="shared" si="8"/>
        <v>-2.6862674585507076E-2</v>
      </c>
    </row>
    <row r="41" spans="1:14" x14ac:dyDescent="0.25">
      <c r="A41" s="7">
        <v>54</v>
      </c>
      <c r="B41" s="7" t="s">
        <v>164</v>
      </c>
      <c r="C41" s="9">
        <v>24.341459732809998</v>
      </c>
      <c r="D41" s="9">
        <v>29.036088223653401</v>
      </c>
      <c r="E41" s="9">
        <f t="shared" si="0"/>
        <v>-0.16168253983396638</v>
      </c>
      <c r="F41" s="9">
        <f t="shared" si="1"/>
        <v>0.16168253983396638</v>
      </c>
      <c r="G41" s="7">
        <f t="shared" si="2"/>
        <v>18</v>
      </c>
      <c r="H41" s="9">
        <v>26.744764325578799</v>
      </c>
      <c r="I41" s="9">
        <f t="shared" si="3"/>
        <v>0.48415350761989556</v>
      </c>
      <c r="J41" s="7">
        <f t="shared" si="4"/>
        <v>5</v>
      </c>
      <c r="K41" s="9">
        <f t="shared" si="5"/>
        <v>7.8279168781508313E-2</v>
      </c>
      <c r="L41" s="7">
        <f t="shared" si="6"/>
        <v>21</v>
      </c>
      <c r="M41" s="6">
        <f t="shared" si="7"/>
        <v>-1</v>
      </c>
      <c r="N41" s="6">
        <f t="shared" si="8"/>
        <v>-7.8279168781508313E-2</v>
      </c>
    </row>
    <row r="42" spans="1:14" x14ac:dyDescent="0.25">
      <c r="A42" s="7">
        <v>63</v>
      </c>
      <c r="B42" s="7" t="s">
        <v>165</v>
      </c>
      <c r="C42" s="9">
        <v>17.337031900138697</v>
      </c>
      <c r="D42" s="9">
        <v>24.211786617001501</v>
      </c>
      <c r="E42" s="9">
        <f t="shared" si="0"/>
        <v>-0.2839424791574594</v>
      </c>
      <c r="F42" s="9">
        <f t="shared" si="1"/>
        <v>0.2839424791574594</v>
      </c>
      <c r="G42" s="7">
        <f t="shared" si="2"/>
        <v>29</v>
      </c>
      <c r="H42" s="9">
        <v>20.846065050587399</v>
      </c>
      <c r="I42" s="9">
        <f t="shared" si="3"/>
        <v>0.37737088992261975</v>
      </c>
      <c r="J42" s="7">
        <f t="shared" si="4"/>
        <v>17</v>
      </c>
      <c r="K42" s="9">
        <f t="shared" si="5"/>
        <v>0.10715162604648537</v>
      </c>
      <c r="L42" s="7">
        <f t="shared" si="6"/>
        <v>28</v>
      </c>
      <c r="M42" s="6">
        <f t="shared" si="7"/>
        <v>-1</v>
      </c>
      <c r="N42" s="6">
        <f t="shared" si="8"/>
        <v>-0.10715162604648537</v>
      </c>
    </row>
    <row r="43" spans="1:14" x14ac:dyDescent="0.25">
      <c r="A43" s="7">
        <v>66</v>
      </c>
      <c r="B43" s="7" t="s">
        <v>166</v>
      </c>
      <c r="C43" s="9">
        <v>15.315315315315299</v>
      </c>
      <c r="D43" s="9">
        <v>16.9442641863148</v>
      </c>
      <c r="E43" s="9">
        <f t="shared" si="0"/>
        <v>-9.6135710178264194E-2</v>
      </c>
      <c r="F43" s="9">
        <f t="shared" si="1"/>
        <v>9.6135710178264194E-2</v>
      </c>
      <c r="G43" s="7">
        <f t="shared" si="2"/>
        <v>9</v>
      </c>
      <c r="H43" s="9">
        <v>16.146235609989301</v>
      </c>
      <c r="I43" s="9">
        <f t="shared" si="3"/>
        <v>0.29229110080275145</v>
      </c>
      <c r="J43" s="7">
        <f t="shared" si="4"/>
        <v>28</v>
      </c>
      <c r="K43" s="9">
        <f t="shared" si="5"/>
        <v>2.8099612554459117E-2</v>
      </c>
      <c r="L43" s="7">
        <f t="shared" si="6"/>
        <v>8</v>
      </c>
      <c r="M43" s="6">
        <f t="shared" si="7"/>
        <v>-1</v>
      </c>
      <c r="N43" s="6">
        <f t="shared" si="8"/>
        <v>-2.8099612554459117E-2</v>
      </c>
    </row>
    <row r="44" spans="1:14" x14ac:dyDescent="0.25">
      <c r="A44" s="7">
        <v>68</v>
      </c>
      <c r="B44" s="7" t="s">
        <v>167</v>
      </c>
      <c r="C44" s="9">
        <v>14.9372458900477</v>
      </c>
      <c r="D44" s="9">
        <v>19.951174341274502</v>
      </c>
      <c r="E44" s="9">
        <f t="shared" si="0"/>
        <v>-0.25130994123258743</v>
      </c>
      <c r="F44" s="9">
        <f t="shared" si="1"/>
        <v>0.25130994123258743</v>
      </c>
      <c r="G44" s="7">
        <f t="shared" si="2"/>
        <v>27</v>
      </c>
      <c r="H44" s="9">
        <v>17.5052817660501</v>
      </c>
      <c r="I44" s="9">
        <f t="shared" si="3"/>
        <v>0.31689355964157812</v>
      </c>
      <c r="J44" s="7">
        <f t="shared" si="4"/>
        <v>26</v>
      </c>
      <c r="K44" s="9">
        <f t="shared" si="5"/>
        <v>7.963850185051044E-2</v>
      </c>
      <c r="L44" s="7">
        <f t="shared" si="6"/>
        <v>22</v>
      </c>
      <c r="M44" s="6">
        <f t="shared" si="7"/>
        <v>-1</v>
      </c>
      <c r="N44" s="6">
        <f t="shared" si="8"/>
        <v>-7.963850185051044E-2</v>
      </c>
    </row>
    <row r="45" spans="1:14" x14ac:dyDescent="0.25">
      <c r="A45" s="7">
        <v>70</v>
      </c>
      <c r="B45" s="7" t="s">
        <v>168</v>
      </c>
      <c r="C45" s="9">
        <v>22.289406603829502</v>
      </c>
      <c r="D45" s="9">
        <v>25.3738867417241</v>
      </c>
      <c r="E45" s="9">
        <f t="shared" si="0"/>
        <v>-0.12156120066629629</v>
      </c>
      <c r="F45" s="9">
        <f t="shared" si="1"/>
        <v>0.12156120066629629</v>
      </c>
      <c r="G45" s="7">
        <f t="shared" si="2"/>
        <v>13</v>
      </c>
      <c r="H45" s="9">
        <v>23.8753528022579</v>
      </c>
      <c r="I45" s="9">
        <f t="shared" si="3"/>
        <v>0.43220929764635352</v>
      </c>
      <c r="J45" s="7">
        <f t="shared" si="4"/>
        <v>11</v>
      </c>
      <c r="K45" s="9">
        <f t="shared" si="5"/>
        <v>5.2539881161027362E-2</v>
      </c>
      <c r="L45" s="7">
        <f t="shared" si="6"/>
        <v>15</v>
      </c>
      <c r="M45" s="6">
        <f t="shared" si="7"/>
        <v>-1</v>
      </c>
      <c r="N45" s="6">
        <f t="shared" si="8"/>
        <v>-5.2539881161027362E-2</v>
      </c>
    </row>
    <row r="46" spans="1:14" x14ac:dyDescent="0.25">
      <c r="A46" s="7">
        <v>73</v>
      </c>
      <c r="B46" s="7" t="s">
        <v>169</v>
      </c>
      <c r="C46" s="9">
        <v>22.994926220732697</v>
      </c>
      <c r="D46" s="9">
        <v>24.440634753175999</v>
      </c>
      <c r="E46" s="9">
        <f t="shared" si="0"/>
        <v>-5.9151840655670182E-2</v>
      </c>
      <c r="F46" s="9">
        <f t="shared" si="1"/>
        <v>5.9151840655670182E-2</v>
      </c>
      <c r="G46" s="7">
        <f t="shared" si="2"/>
        <v>3</v>
      </c>
      <c r="H46" s="9">
        <v>23.738469886055299</v>
      </c>
      <c r="I46" s="9">
        <f t="shared" si="3"/>
        <v>0.42973134184139822</v>
      </c>
      <c r="J46" s="7">
        <f t="shared" si="4"/>
        <v>12</v>
      </c>
      <c r="K46" s="9">
        <f t="shared" si="5"/>
        <v>2.5419399857349721E-2</v>
      </c>
      <c r="L46" s="7">
        <f t="shared" si="6"/>
        <v>4</v>
      </c>
      <c r="M46" s="6">
        <f t="shared" si="7"/>
        <v>-1</v>
      </c>
      <c r="N46" s="6">
        <f t="shared" si="8"/>
        <v>-2.5419399857349721E-2</v>
      </c>
    </row>
    <row r="47" spans="1:14" x14ac:dyDescent="0.25">
      <c r="A47" s="7">
        <v>76</v>
      </c>
      <c r="B47" s="7" t="s">
        <v>170</v>
      </c>
      <c r="C47" s="9">
        <v>17.470078870442897</v>
      </c>
      <c r="D47" s="9">
        <v>21.202423912303402</v>
      </c>
      <c r="E47" s="9">
        <f t="shared" si="0"/>
        <v>-0.17603388448877721</v>
      </c>
      <c r="F47" s="9">
        <f t="shared" si="1"/>
        <v>0.17603388448877721</v>
      </c>
      <c r="G47" s="7">
        <f t="shared" si="2"/>
        <v>22</v>
      </c>
      <c r="H47" s="9">
        <v>19.3478990675464</v>
      </c>
      <c r="I47" s="9">
        <f t="shared" si="3"/>
        <v>0.35024998106524058</v>
      </c>
      <c r="J47" s="7">
        <f t="shared" si="4"/>
        <v>20</v>
      </c>
      <c r="K47" s="9">
        <f t="shared" si="5"/>
        <v>6.1655864709034967E-2</v>
      </c>
      <c r="L47" s="7">
        <f t="shared" si="6"/>
        <v>17</v>
      </c>
      <c r="M47" s="6">
        <f t="shared" si="7"/>
        <v>-1</v>
      </c>
      <c r="N47" s="6">
        <f t="shared" si="8"/>
        <v>-6.1655864709034967E-2</v>
      </c>
    </row>
    <row r="48" spans="1:14" x14ac:dyDescent="0.25">
      <c r="A48" s="7">
        <v>81</v>
      </c>
      <c r="B48" s="7" t="s">
        <v>171</v>
      </c>
      <c r="C48" s="9">
        <v>16.007714561234302</v>
      </c>
      <c r="D48" s="9">
        <v>21.410114433370197</v>
      </c>
      <c r="E48" s="9">
        <f t="shared" si="0"/>
        <v>-0.25232933195889956</v>
      </c>
      <c r="F48" s="9">
        <f t="shared" si="1"/>
        <v>0.25232933195889956</v>
      </c>
      <c r="G48" s="7">
        <f t="shared" si="2"/>
        <v>28</v>
      </c>
      <c r="H48" s="9">
        <v>18.7682731302462</v>
      </c>
      <c r="I48" s="9">
        <f t="shared" si="3"/>
        <v>0.33975716358384039</v>
      </c>
      <c r="J48" s="7">
        <f t="shared" si="4"/>
        <v>23</v>
      </c>
      <c r="K48" s="9">
        <f t="shared" si="5"/>
        <v>8.5730698115361006E-2</v>
      </c>
      <c r="L48" s="7">
        <f t="shared" si="6"/>
        <v>24</v>
      </c>
      <c r="M48" s="6">
        <f t="shared" si="7"/>
        <v>-1</v>
      </c>
      <c r="N48" s="6">
        <f t="shared" si="8"/>
        <v>-8.5730698115361006E-2</v>
      </c>
    </row>
    <row r="49" spans="1:25" x14ac:dyDescent="0.25">
      <c r="A49" s="7">
        <v>85</v>
      </c>
      <c r="B49" s="7" t="s">
        <v>172</v>
      </c>
      <c r="C49" s="9">
        <v>19.906323185011701</v>
      </c>
      <c r="D49" s="9">
        <v>28.357276702061203</v>
      </c>
      <c r="E49" s="9">
        <f t="shared" si="0"/>
        <v>-0.29801710530388231</v>
      </c>
      <c r="F49" s="9">
        <f t="shared" si="1"/>
        <v>0.29801710530388231</v>
      </c>
      <c r="G49" s="7">
        <f t="shared" si="2"/>
        <v>30</v>
      </c>
      <c r="H49" s="9">
        <v>24.2177044165445</v>
      </c>
      <c r="I49" s="9">
        <f t="shared" si="3"/>
        <v>0.43840679981456915</v>
      </c>
      <c r="J49" s="7">
        <f t="shared" si="4"/>
        <v>10</v>
      </c>
      <c r="K49" s="9">
        <f t="shared" si="5"/>
        <v>0.13065272542627651</v>
      </c>
      <c r="L49" s="7">
        <f t="shared" si="6"/>
        <v>29</v>
      </c>
      <c r="M49" s="6">
        <f t="shared" si="7"/>
        <v>-1</v>
      </c>
      <c r="N49" s="6">
        <f t="shared" si="8"/>
        <v>-0.13065272542627651</v>
      </c>
    </row>
    <row r="50" spans="1:25" x14ac:dyDescent="0.25">
      <c r="A50" s="7">
        <v>86</v>
      </c>
      <c r="B50" s="7" t="s">
        <v>173</v>
      </c>
      <c r="C50" s="9">
        <v>30.285035629453699</v>
      </c>
      <c r="D50" s="9">
        <v>36.0232591121827</v>
      </c>
      <c r="E50" s="9">
        <f t="shared" si="0"/>
        <v>-0.15929218022331557</v>
      </c>
      <c r="F50" s="9">
        <f t="shared" si="1"/>
        <v>0.15929218022331557</v>
      </c>
      <c r="G50" s="7">
        <f t="shared" si="2"/>
        <v>16</v>
      </c>
      <c r="H50" s="9">
        <v>33.219699717124804</v>
      </c>
      <c r="I50" s="9">
        <f t="shared" si="3"/>
        <v>0.60136757775589611</v>
      </c>
      <c r="J50" s="7">
        <f t="shared" si="4"/>
        <v>4</v>
      </c>
      <c r="K50" s="9">
        <f t="shared" si="5"/>
        <v>9.5793152576350946E-2</v>
      </c>
      <c r="L50" s="7">
        <f t="shared" si="6"/>
        <v>26</v>
      </c>
      <c r="M50" s="6">
        <f t="shared" si="7"/>
        <v>-1</v>
      </c>
      <c r="N50" s="6">
        <f t="shared" si="8"/>
        <v>-9.5793152576350946E-2</v>
      </c>
    </row>
    <row r="51" spans="1:25" x14ac:dyDescent="0.25">
      <c r="A51" s="22">
        <v>88</v>
      </c>
      <c r="B51" s="22" t="s">
        <v>191</v>
      </c>
      <c r="C51" s="9">
        <v>4.6029919447641001</v>
      </c>
      <c r="D51" s="9">
        <v>12.3595505617978</v>
      </c>
      <c r="E51" s="24">
        <f t="shared" si="0"/>
        <v>-0.62757610628726967</v>
      </c>
      <c r="F51" s="24">
        <f t="shared" si="1"/>
        <v>0.62757610628726967</v>
      </c>
      <c r="G51" s="22">
        <f t="shared" si="2"/>
        <v>33</v>
      </c>
      <c r="H51" s="9">
        <v>8.5275724843661216</v>
      </c>
      <c r="I51" s="24">
        <f t="shared" si="3"/>
        <v>0.15437242517931271</v>
      </c>
      <c r="J51" s="22">
        <f t="shared" si="4"/>
        <v>32</v>
      </c>
      <c r="K51" s="24">
        <f t="shared" si="5"/>
        <v>9.6880445512155938E-2</v>
      </c>
      <c r="L51" s="22">
        <f t="shared" si="6"/>
        <v>27</v>
      </c>
      <c r="M51" s="6">
        <f t="shared" si="7"/>
        <v>-1</v>
      </c>
      <c r="N51" s="6">
        <f t="shared" si="8"/>
        <v>-9.6880445512155938E-2</v>
      </c>
    </row>
    <row r="52" spans="1:25" x14ac:dyDescent="0.25">
      <c r="A52" s="7">
        <v>91</v>
      </c>
      <c r="B52" s="7" t="s">
        <v>174</v>
      </c>
      <c r="C52" s="9">
        <v>48.220436280137797</v>
      </c>
      <c r="D52" s="9">
        <v>57.489451476793199</v>
      </c>
      <c r="E52" s="9">
        <f t="shared" si="0"/>
        <v>-0.1612298423198042</v>
      </c>
      <c r="F52" s="9">
        <f t="shared" si="1"/>
        <v>0.1612298423198042</v>
      </c>
      <c r="G52" s="7">
        <f t="shared" si="2"/>
        <v>17</v>
      </c>
      <c r="H52" s="9">
        <v>53.051126992853199</v>
      </c>
      <c r="I52" s="9">
        <f t="shared" si="3"/>
        <v>0.96037074412404777</v>
      </c>
      <c r="J52" s="7">
        <f t="shared" si="4"/>
        <v>2</v>
      </c>
      <c r="K52" s="9">
        <f t="shared" si="5"/>
        <v>0.15484042364367323</v>
      </c>
      <c r="L52" s="7">
        <f t="shared" si="6"/>
        <v>30</v>
      </c>
      <c r="M52" s="6">
        <f t="shared" si="7"/>
        <v>-1</v>
      </c>
      <c r="N52" s="6">
        <f t="shared" si="8"/>
        <v>-0.15484042364367323</v>
      </c>
    </row>
    <row r="53" spans="1:25" x14ac:dyDescent="0.25">
      <c r="A53" s="7">
        <v>94</v>
      </c>
      <c r="B53" s="7" t="s">
        <v>175</v>
      </c>
      <c r="C53" s="9">
        <v>49.763033175355503</v>
      </c>
      <c r="D53" s="9">
        <v>60.275962236746501</v>
      </c>
      <c r="E53" s="9">
        <f t="shared" si="0"/>
        <v>-0.17441329298235442</v>
      </c>
      <c r="F53" s="9">
        <f t="shared" si="1"/>
        <v>0.17441329298235442</v>
      </c>
      <c r="G53" s="7">
        <f t="shared" si="2"/>
        <v>21</v>
      </c>
      <c r="H53" s="9">
        <v>55.2402572833901</v>
      </c>
      <c r="I53" s="9">
        <f t="shared" si="3"/>
        <v>1</v>
      </c>
      <c r="J53" s="7">
        <f t="shared" si="4"/>
        <v>1</v>
      </c>
      <c r="K53" s="9">
        <f t="shared" si="5"/>
        <v>0.17441329298235442</v>
      </c>
      <c r="L53" s="7">
        <f t="shared" si="6"/>
        <v>32</v>
      </c>
      <c r="M53" s="6">
        <f t="shared" si="7"/>
        <v>-1</v>
      </c>
      <c r="N53" s="6">
        <f t="shared" si="8"/>
        <v>-0.17441329298235442</v>
      </c>
    </row>
    <row r="54" spans="1:25" x14ac:dyDescent="0.25">
      <c r="A54" s="7">
        <v>95</v>
      </c>
      <c r="B54" s="7" t="s">
        <v>176</v>
      </c>
      <c r="C54" s="9">
        <v>27.874564459930301</v>
      </c>
      <c r="D54" s="9">
        <v>25.303110173958899</v>
      </c>
      <c r="E54" s="9">
        <f t="shared" si="0"/>
        <v>0.10162601626016139</v>
      </c>
      <c r="F54" s="9">
        <f t="shared" si="1"/>
        <v>0.10162601626016139</v>
      </c>
      <c r="G54" s="7">
        <f t="shared" si="2"/>
        <v>10</v>
      </c>
      <c r="H54" s="9">
        <v>26.5266648245372</v>
      </c>
      <c r="I54" s="9">
        <f t="shared" si="3"/>
        <v>0.480205309118163</v>
      </c>
      <c r="J54" s="7">
        <f t="shared" si="4"/>
        <v>7</v>
      </c>
      <c r="K54" s="9">
        <f t="shared" si="5"/>
        <v>4.8801352552658259E-2</v>
      </c>
      <c r="L54" s="7">
        <f t="shared" si="6"/>
        <v>13</v>
      </c>
      <c r="M54" s="6">
        <f t="shared" si="7"/>
        <v>1</v>
      </c>
      <c r="N54" s="6">
        <f t="shared" si="8"/>
        <v>4.8801352552658259E-2</v>
      </c>
    </row>
    <row r="55" spans="1:25" x14ac:dyDescent="0.25">
      <c r="A55" s="7">
        <v>97</v>
      </c>
      <c r="B55" s="7" t="s">
        <v>177</v>
      </c>
      <c r="C55" s="9">
        <v>10.391686650679501</v>
      </c>
      <c r="D55" s="9">
        <v>27.607361963190201</v>
      </c>
      <c r="E55" s="9">
        <f t="shared" si="0"/>
        <v>-0.62359001687538707</v>
      </c>
      <c r="F55" s="9">
        <f t="shared" si="1"/>
        <v>0.62359001687538707</v>
      </c>
      <c r="G55" s="7">
        <f t="shared" si="2"/>
        <v>32</v>
      </c>
      <c r="H55" s="9">
        <v>19.178082191780799</v>
      </c>
      <c r="I55" s="9">
        <f t="shared" si="3"/>
        <v>0.34717583036216876</v>
      </c>
      <c r="J55" s="7">
        <f t="shared" si="4"/>
        <v>21</v>
      </c>
      <c r="K55" s="9">
        <f t="shared" si="5"/>
        <v>0.21649538191427134</v>
      </c>
      <c r="L55" s="7">
        <f t="shared" si="6"/>
        <v>33</v>
      </c>
      <c r="M55" s="6">
        <f t="shared" si="7"/>
        <v>-1</v>
      </c>
      <c r="N55" s="6">
        <f t="shared" si="8"/>
        <v>-0.21649538191427134</v>
      </c>
    </row>
    <row r="56" spans="1:25" x14ac:dyDescent="0.25">
      <c r="A56" s="7">
        <v>99</v>
      </c>
      <c r="B56" s="7" t="s">
        <v>178</v>
      </c>
      <c r="C56" s="9">
        <v>12.293507491356101</v>
      </c>
      <c r="D56" s="9">
        <v>24.253075571177501</v>
      </c>
      <c r="E56" s="9">
        <f t="shared" si="0"/>
        <v>-0.49311552445060708</v>
      </c>
      <c r="F56" s="9">
        <f t="shared" si="1"/>
        <v>0.49311552445060708</v>
      </c>
      <c r="G56" s="7">
        <f t="shared" si="2"/>
        <v>31</v>
      </c>
      <c r="H56" s="9">
        <v>18.538913362701901</v>
      </c>
      <c r="I56" s="9">
        <f t="shared" si="3"/>
        <v>0.33560512340836379</v>
      </c>
      <c r="J56" s="7">
        <f t="shared" si="4"/>
        <v>24</v>
      </c>
      <c r="K56" s="9">
        <f t="shared" si="5"/>
        <v>0.16549209643782603</v>
      </c>
      <c r="L56" s="7">
        <f t="shared" si="6"/>
        <v>31</v>
      </c>
      <c r="M56" s="6">
        <f t="shared" si="7"/>
        <v>-1</v>
      </c>
      <c r="N56" s="6">
        <f t="shared" si="8"/>
        <v>-0.16549209643782603</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20.562580398759152</v>
      </c>
      <c r="D58" s="29">
        <f>AVERAGE(D24:D56)</f>
        <v>24.745345519093746</v>
      </c>
      <c r="E58" s="29">
        <f>AVERAGE(E24:E56)</f>
        <v>-0.16505374536225534</v>
      </c>
      <c r="F58" s="29">
        <f>AVERAGE(F24:F56)</f>
        <v>0.18882639821922084</v>
      </c>
      <c r="G58" s="26" t="s">
        <v>124</v>
      </c>
      <c r="H58" s="29">
        <f>AVERAGE(H24:H56)</f>
        <v>22.706989897892328</v>
      </c>
      <c r="I58" s="29">
        <f>AVERAGE(I24:I56)</f>
        <v>0.41105872808307808</v>
      </c>
      <c r="J58" s="26" t="s">
        <v>124</v>
      </c>
      <c r="K58" s="29">
        <f>AVERAGE(K24:K56)</f>
        <v>7.1485135357817711E-2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9.9551618876507071</v>
      </c>
      <c r="D59" s="29">
        <f>_xlfn.STDEV.S(D24:D56)</f>
        <v>10.94543277955556</v>
      </c>
      <c r="E59" s="29">
        <f>_xlfn.STDEV.S(E24:E56)</f>
        <v>0.17199651293405274</v>
      </c>
      <c r="F59" s="29">
        <f>_xlfn.STDEV.S(F24:F56)</f>
        <v>0.14459334259809556</v>
      </c>
      <c r="G59" s="26" t="s">
        <v>124</v>
      </c>
      <c r="H59" s="29">
        <f>_xlfn.STDEV.S(H24:H56)</f>
        <v>10.290452362687205</v>
      </c>
      <c r="I59" s="29">
        <f>_xlfn.STDEV.S(I24:I56)</f>
        <v>0.18628538078481008</v>
      </c>
      <c r="J59" s="26" t="s">
        <v>124</v>
      </c>
      <c r="K59" s="29">
        <f>_xlfn.STDEV.S(K24:K56)</f>
        <v>5.0119994842248494E-2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99.105248209333183</v>
      </c>
      <c r="D60" s="29">
        <f>_xlfn.VAR.S(D24:D56)</f>
        <v>119.80249873176933</v>
      </c>
      <c r="E60" s="29">
        <f>_xlfn.VAR.S(E24:E56)</f>
        <v>2.9582800461473772E-2</v>
      </c>
      <c r="F60" s="29">
        <f>_xlfn.VAR.S(F24:F56)</f>
        <v>2.0907234723690236E-2</v>
      </c>
      <c r="G60" s="26" t="s">
        <v>124</v>
      </c>
      <c r="H60" s="29">
        <f>_xlfn.VAR.S(H24:H56)</f>
        <v>105.89340982873466</v>
      </c>
      <c r="I60" s="29">
        <f>_xlfn.VAR.S(I24:I56)</f>
        <v>3.4702243094141688E-2</v>
      </c>
      <c r="J60" s="26" t="s">
        <v>124</v>
      </c>
      <c r="K60" s="29">
        <f>_xlfn.VAR.S(K24:K56)</f>
        <v>2.5120138829870155E-3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49.763033175355503</v>
      </c>
      <c r="D61" s="29">
        <f>MAX(D24:D56)</f>
        <v>60.275962236746501</v>
      </c>
      <c r="E61" s="29">
        <f>MAX(E24:E56)</f>
        <v>0.24027545374023379</v>
      </c>
      <c r="F61" s="29">
        <f>MAX(F24:F56)</f>
        <v>0.62757610628726967</v>
      </c>
      <c r="G61" s="26" t="s">
        <v>124</v>
      </c>
      <c r="H61" s="29">
        <f>MAX(H24:H56)</f>
        <v>55.2402572833901</v>
      </c>
      <c r="I61" s="29">
        <f>MAX(I24:I56)</f>
        <v>1</v>
      </c>
      <c r="J61" s="26" t="s">
        <v>124</v>
      </c>
      <c r="K61" s="29">
        <f>MAX(K24:K56)</f>
        <v>0.21649538191427134</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4.6029919447641001</v>
      </c>
      <c r="D62" s="29">
        <f>MIN(D24:D56)</f>
        <v>6.4595257563368804</v>
      </c>
      <c r="E62" s="29">
        <f>MIN(E24:E56)</f>
        <v>-0.62757610628726967</v>
      </c>
      <c r="F62" s="29">
        <f>MIN(F24:F56)</f>
        <v>5.0347302139535401E-2</v>
      </c>
      <c r="G62" s="26" t="s">
        <v>124</v>
      </c>
      <c r="H62" s="29">
        <f>MIN(H24:H56)</f>
        <v>7.21946333931478</v>
      </c>
      <c r="I62" s="29">
        <f>MIN(I24:I56)</f>
        <v>0.13069206579321205</v>
      </c>
      <c r="J62" s="26" t="s">
        <v>124</v>
      </c>
      <c r="K62" s="29">
        <f>MIN(K24:K56)</f>
        <v>1.8481295328106506E-2</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B20:L20"/>
    <mergeCell ref="B19:L19"/>
    <mergeCell ref="A14:L14"/>
    <mergeCell ref="B15:F15"/>
    <mergeCell ref="H15:L15"/>
    <mergeCell ref="B18:L18"/>
    <mergeCell ref="B17:L17"/>
    <mergeCell ref="B16:L16"/>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9">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8">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7">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A79F8-25A6-4AA0-AD04-B800771D9C6E}">
  <sheetPr>
    <tabColor rgb="FF00B050"/>
  </sheetPr>
  <dimension ref="A14:Y64"/>
  <sheetViews>
    <sheetView zoomScale="80" zoomScaleNormal="80" workbookViewId="0"/>
  </sheetViews>
  <sheetFormatPr baseColWidth="10" defaultColWidth="10.625" defaultRowHeight="15" x14ac:dyDescent="0.25"/>
  <cols>
    <col min="1" max="1" width="17.6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42</v>
      </c>
      <c r="C16" s="36"/>
      <c r="D16" s="36"/>
      <c r="E16" s="36"/>
      <c r="F16" s="36"/>
      <c r="G16" s="36"/>
      <c r="H16" s="36"/>
      <c r="I16" s="36"/>
      <c r="J16" s="36"/>
      <c r="K16" s="36"/>
      <c r="L16" s="36"/>
    </row>
    <row r="17" spans="1:14" s="3" customFormat="1" ht="44.1" customHeight="1" x14ac:dyDescent="0.25">
      <c r="A17" s="2" t="s">
        <v>66</v>
      </c>
      <c r="B17" s="36" t="s">
        <v>201</v>
      </c>
      <c r="C17" s="36"/>
      <c r="D17" s="36"/>
      <c r="E17" s="36"/>
      <c r="F17" s="36"/>
      <c r="G17" s="36"/>
      <c r="H17" s="36"/>
      <c r="I17" s="36"/>
      <c r="J17" s="36"/>
      <c r="K17" s="36"/>
      <c r="L17" s="36"/>
    </row>
    <row r="18" spans="1:14" s="3" customFormat="1" ht="44.1" customHeight="1" x14ac:dyDescent="0.25">
      <c r="A18" s="2" t="s">
        <v>68</v>
      </c>
      <c r="B18" s="36" t="s">
        <v>202</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2" t="s">
        <v>240</v>
      </c>
      <c r="C20" s="33"/>
      <c r="D20" s="33"/>
      <c r="E20" s="33"/>
      <c r="F20" s="33"/>
      <c r="G20" s="33"/>
      <c r="H20" s="33"/>
      <c r="I20" s="33"/>
      <c r="J20" s="33"/>
      <c r="K20" s="33"/>
      <c r="L20" s="33"/>
    </row>
    <row r="21" spans="1:14" s="3" customFormat="1" ht="43.7" customHeight="1" x14ac:dyDescent="0.25">
      <c r="A21" s="27" t="s">
        <v>72</v>
      </c>
      <c r="B21" s="37" t="s">
        <v>203</v>
      </c>
      <c r="C21" s="37"/>
      <c r="D21" s="37"/>
      <c r="E21" s="28" t="s">
        <v>74</v>
      </c>
      <c r="F21" s="38" t="s">
        <v>204</v>
      </c>
      <c r="G21" s="33"/>
      <c r="H21" s="33"/>
      <c r="I21" s="34"/>
      <c r="J21" s="2" t="s">
        <v>76</v>
      </c>
      <c r="K21" s="36" t="s">
        <v>32</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30.813038262505899</v>
      </c>
      <c r="D24" s="9">
        <v>43.8049569769627</v>
      </c>
      <c r="E24" s="9">
        <f>(C24-D24)/D24</f>
        <v>-0.29658558325463791</v>
      </c>
      <c r="F24" s="9">
        <f>ABS(E24)</f>
        <v>0.29658558325463791</v>
      </c>
      <c r="G24" s="7">
        <f>RANK(F24,$F$24:$F$56,1)</f>
        <v>24</v>
      </c>
      <c r="H24" s="9">
        <v>36.968979605504401</v>
      </c>
      <c r="I24" s="9">
        <f>H24/MAX($H$24:$H$56)</f>
        <v>0.17617993138990262</v>
      </c>
      <c r="J24" s="7">
        <f>RANK(I24,$I$24:$I$56,0)</f>
        <v>20</v>
      </c>
      <c r="K24" s="9">
        <f>I24*F24</f>
        <v>5.2252427709036361E-2</v>
      </c>
      <c r="L24" s="7">
        <f>RANK(K24,$K$24:$K$56,1)</f>
        <v>20</v>
      </c>
      <c r="M24" s="6">
        <f>IF(E24&gt;0,1,-1)</f>
        <v>-1</v>
      </c>
      <c r="N24" s="6">
        <f>K24*M24</f>
        <v>-5.2252427709036361E-2</v>
      </c>
    </row>
    <row r="25" spans="1:14" x14ac:dyDescent="0.25">
      <c r="A25" s="7">
        <v>8</v>
      </c>
      <c r="B25" s="7" t="s">
        <v>148</v>
      </c>
      <c r="C25" s="9">
        <v>35.310068372402398</v>
      </c>
      <c r="D25" s="9">
        <v>32.8282563041667</v>
      </c>
      <c r="E25" s="9">
        <f t="shared" ref="E25:E56" si="0">(C25-D25)/D25</f>
        <v>7.5599874852953899E-2</v>
      </c>
      <c r="F25" s="9">
        <f t="shared" ref="F25:F56" si="1">ABS(E25)</f>
        <v>7.5599874852953899E-2</v>
      </c>
      <c r="G25" s="7">
        <f t="shared" ref="G25:G56" si="2">RANK(F25,$F$24:$F$56,1)</f>
        <v>8</v>
      </c>
      <c r="H25" s="9">
        <v>34.129922011398101</v>
      </c>
      <c r="I25" s="9">
        <f>H25/MAX($H$24:$H$56)</f>
        <v>0.16265007534629258</v>
      </c>
      <c r="J25" s="7">
        <f t="shared" ref="J25:J56" si="3">RANK(I25,$I$24:$I$56,0)</f>
        <v>24</v>
      </c>
      <c r="K25" s="9">
        <f t="shared" ref="K25:K56" si="4">I25*F25</f>
        <v>1.2296325341003242E-2</v>
      </c>
      <c r="L25" s="7">
        <f t="shared" ref="L25:L56" si="5">RANK(K25,$K$24:$K$56,1)</f>
        <v>7</v>
      </c>
      <c r="M25" s="6">
        <f t="shared" ref="M25:M56" si="6">IF(E25&gt;0,1,-1)</f>
        <v>1</v>
      </c>
      <c r="N25" s="6">
        <f t="shared" ref="N25:N56" si="7">K25*M25</f>
        <v>1.2296325341003242E-2</v>
      </c>
    </row>
    <row r="26" spans="1:14" x14ac:dyDescent="0.25">
      <c r="A26" s="7">
        <v>11</v>
      </c>
      <c r="B26" s="7" t="s">
        <v>149</v>
      </c>
      <c r="C26" s="9">
        <v>12.671053671385</v>
      </c>
      <c r="D26" s="9">
        <v>5.88405566618344</v>
      </c>
      <c r="E26" s="9">
        <f t="shared" si="0"/>
        <v>1.1534557778247181</v>
      </c>
      <c r="F26" s="9">
        <f t="shared" si="1"/>
        <v>1.1534557778247181</v>
      </c>
      <c r="G26" s="7">
        <f t="shared" si="2"/>
        <v>33</v>
      </c>
      <c r="H26" s="9">
        <v>9.4963996663070098</v>
      </c>
      <c r="I26" s="9">
        <f t="shared" ref="I26:I56" si="8">H26/MAX($H$24:$H$56)</f>
        <v>4.5256186660125042E-2</v>
      </c>
      <c r="J26" s="7">
        <f t="shared" si="3"/>
        <v>32</v>
      </c>
      <c r="K26" s="9">
        <f t="shared" si="4"/>
        <v>5.2201009985435164E-2</v>
      </c>
      <c r="L26" s="7">
        <f t="shared" si="5"/>
        <v>19</v>
      </c>
      <c r="M26" s="6">
        <f t="shared" si="6"/>
        <v>1</v>
      </c>
      <c r="N26" s="6">
        <f t="shared" si="7"/>
        <v>5.2201009985435164E-2</v>
      </c>
    </row>
    <row r="27" spans="1:14" x14ac:dyDescent="0.25">
      <c r="A27" s="7">
        <v>13</v>
      </c>
      <c r="B27" s="7" t="s">
        <v>150</v>
      </c>
      <c r="C27" s="9">
        <v>59.503396330801102</v>
      </c>
      <c r="D27" s="9">
        <v>75.708933427336888</v>
      </c>
      <c r="E27" s="9">
        <f t="shared" si="0"/>
        <v>-0.21405052697102597</v>
      </c>
      <c r="F27" s="9">
        <f t="shared" si="1"/>
        <v>0.21405052697102597</v>
      </c>
      <c r="G27" s="7">
        <f t="shared" si="2"/>
        <v>20</v>
      </c>
      <c r="H27" s="9">
        <v>67.398372440913903</v>
      </c>
      <c r="I27" s="9">
        <f t="shared" si="8"/>
        <v>0.32119470862169347</v>
      </c>
      <c r="J27" s="7">
        <f t="shared" si="3"/>
        <v>8</v>
      </c>
      <c r="K27" s="9">
        <f t="shared" si="4"/>
        <v>6.8751896640778631E-2</v>
      </c>
      <c r="L27" s="7">
        <f t="shared" si="5"/>
        <v>25</v>
      </c>
      <c r="M27" s="6">
        <f t="shared" si="6"/>
        <v>-1</v>
      </c>
      <c r="N27" s="6">
        <f t="shared" si="7"/>
        <v>-6.8751896640778631E-2</v>
      </c>
    </row>
    <row r="28" spans="1:14" x14ac:dyDescent="0.25">
      <c r="A28" s="7">
        <v>15</v>
      </c>
      <c r="B28" s="7" t="s">
        <v>151</v>
      </c>
      <c r="C28" s="9">
        <v>34.175081398498499</v>
      </c>
      <c r="D28" s="9">
        <v>31.088042238473598</v>
      </c>
      <c r="E28" s="9">
        <f t="shared" si="0"/>
        <v>9.9299889531302699E-2</v>
      </c>
      <c r="F28" s="9">
        <f t="shared" si="1"/>
        <v>9.9299889531302699E-2</v>
      </c>
      <c r="G28" s="7">
        <f t="shared" si="2"/>
        <v>14</v>
      </c>
      <c r="H28" s="9">
        <v>32.676450095840202</v>
      </c>
      <c r="I28" s="9">
        <f t="shared" si="8"/>
        <v>0.15572338748277326</v>
      </c>
      <c r="J28" s="7">
        <f t="shared" si="3"/>
        <v>26</v>
      </c>
      <c r="K28" s="9">
        <f t="shared" si="4"/>
        <v>1.546331517447963E-2</v>
      </c>
      <c r="L28" s="7">
        <f t="shared" si="5"/>
        <v>12</v>
      </c>
      <c r="M28" s="6">
        <f t="shared" si="6"/>
        <v>1</v>
      </c>
      <c r="N28" s="6">
        <f t="shared" si="7"/>
        <v>1.546331517447963E-2</v>
      </c>
    </row>
    <row r="29" spans="1:14" x14ac:dyDescent="0.25">
      <c r="A29" s="7">
        <v>17</v>
      </c>
      <c r="B29" s="7" t="s">
        <v>152</v>
      </c>
      <c r="C29" s="9">
        <v>32.498377830778104</v>
      </c>
      <c r="D29" s="9">
        <v>35.201909297701995</v>
      </c>
      <c r="E29" s="9">
        <f t="shared" si="0"/>
        <v>-7.6800705440723913E-2</v>
      </c>
      <c r="F29" s="9">
        <f t="shared" si="1"/>
        <v>7.6800705440723913E-2</v>
      </c>
      <c r="G29" s="7">
        <f t="shared" si="2"/>
        <v>9</v>
      </c>
      <c r="H29" s="9">
        <v>33.784805851814298</v>
      </c>
      <c r="I29" s="9">
        <f t="shared" si="8"/>
        <v>0.16100538452804861</v>
      </c>
      <c r="J29" s="7">
        <f t="shared" si="3"/>
        <v>25</v>
      </c>
      <c r="K29" s="9">
        <f t="shared" si="4"/>
        <v>1.2365327111509148E-2</v>
      </c>
      <c r="L29" s="7">
        <f t="shared" si="5"/>
        <v>8</v>
      </c>
      <c r="M29" s="6">
        <f t="shared" si="6"/>
        <v>-1</v>
      </c>
      <c r="N29" s="6">
        <f t="shared" si="7"/>
        <v>-1.2365327111509148E-2</v>
      </c>
    </row>
    <row r="30" spans="1:14" x14ac:dyDescent="0.25">
      <c r="A30" s="7">
        <v>18</v>
      </c>
      <c r="B30" s="7" t="s">
        <v>153</v>
      </c>
      <c r="C30" s="9">
        <v>44.827660593955301</v>
      </c>
      <c r="D30" s="9">
        <v>55.6268654195324</v>
      </c>
      <c r="E30" s="9">
        <f t="shared" si="0"/>
        <v>-0.19413649761011245</v>
      </c>
      <c r="F30" s="9">
        <f t="shared" si="1"/>
        <v>0.19413649761011245</v>
      </c>
      <c r="G30" s="7">
        <f t="shared" si="2"/>
        <v>17</v>
      </c>
      <c r="H30" s="9">
        <v>50.165446868837897</v>
      </c>
      <c r="I30" s="9">
        <f t="shared" si="8"/>
        <v>0.23906921645680837</v>
      </c>
      <c r="J30" s="7">
        <f t="shared" si="3"/>
        <v>14</v>
      </c>
      <c r="K30" s="9">
        <f t="shared" si="4"/>
        <v>4.6412060369318636E-2</v>
      </c>
      <c r="L30" s="7">
        <f t="shared" si="5"/>
        <v>17</v>
      </c>
      <c r="M30" s="6">
        <f t="shared" si="6"/>
        <v>-1</v>
      </c>
      <c r="N30" s="6">
        <f t="shared" si="7"/>
        <v>-4.6412060369318636E-2</v>
      </c>
    </row>
    <row r="31" spans="1:14" x14ac:dyDescent="0.25">
      <c r="A31" s="7">
        <v>19</v>
      </c>
      <c r="B31" s="7" t="s">
        <v>154</v>
      </c>
      <c r="C31" s="9">
        <v>77.979986760914102</v>
      </c>
      <c r="D31" s="9">
        <v>54.650766337881898</v>
      </c>
      <c r="E31" s="9">
        <f t="shared" si="0"/>
        <v>0.42687819378044561</v>
      </c>
      <c r="F31" s="9">
        <f t="shared" si="1"/>
        <v>0.42687819378044561</v>
      </c>
      <c r="G31" s="7">
        <f t="shared" si="2"/>
        <v>29</v>
      </c>
      <c r="H31" s="9">
        <v>66.712024741800292</v>
      </c>
      <c r="I31" s="9">
        <f t="shared" si="8"/>
        <v>0.31792383958960774</v>
      </c>
      <c r="J31" s="7">
        <f t="shared" si="3"/>
        <v>9</v>
      </c>
      <c r="K31" s="9">
        <f t="shared" si="4"/>
        <v>0.13571475440375588</v>
      </c>
      <c r="L31" s="7">
        <f t="shared" si="5"/>
        <v>30</v>
      </c>
      <c r="M31" s="6">
        <f t="shared" si="6"/>
        <v>1</v>
      </c>
      <c r="N31" s="6">
        <f t="shared" si="7"/>
        <v>0.13571475440375588</v>
      </c>
    </row>
    <row r="32" spans="1:14" x14ac:dyDescent="0.25">
      <c r="A32" s="7">
        <v>20</v>
      </c>
      <c r="B32" s="7" t="s">
        <v>155</v>
      </c>
      <c r="C32" s="9">
        <v>58.713790442768399</v>
      </c>
      <c r="D32" s="9">
        <v>74.449406974626896</v>
      </c>
      <c r="E32" s="9">
        <f t="shared" si="0"/>
        <v>-0.21135986398415979</v>
      </c>
      <c r="F32" s="9">
        <f t="shared" si="1"/>
        <v>0.21135986398415979</v>
      </c>
      <c r="G32" s="7">
        <f t="shared" si="2"/>
        <v>19</v>
      </c>
      <c r="H32" s="9">
        <v>66.287310819612898</v>
      </c>
      <c r="I32" s="9">
        <f t="shared" si="8"/>
        <v>0.31589981646346849</v>
      </c>
      <c r="J32" s="7">
        <f t="shared" si="3"/>
        <v>10</v>
      </c>
      <c r="K32" s="9">
        <f t="shared" si="4"/>
        <v>6.6768542240339734E-2</v>
      </c>
      <c r="L32" s="7">
        <f t="shared" si="5"/>
        <v>24</v>
      </c>
      <c r="M32" s="6">
        <f t="shared" si="6"/>
        <v>-1</v>
      </c>
      <c r="N32" s="6">
        <f t="shared" si="7"/>
        <v>-6.6768542240339734E-2</v>
      </c>
    </row>
    <row r="33" spans="1:14" x14ac:dyDescent="0.25">
      <c r="A33" s="7">
        <v>23</v>
      </c>
      <c r="B33" s="7" t="s">
        <v>156</v>
      </c>
      <c r="C33" s="9">
        <v>85.952371469756898</v>
      </c>
      <c r="D33" s="9">
        <v>98.181419346645299</v>
      </c>
      <c r="E33" s="9">
        <f t="shared" si="0"/>
        <v>-0.12455562323571408</v>
      </c>
      <c r="F33" s="9">
        <f t="shared" si="1"/>
        <v>0.12455562323571408</v>
      </c>
      <c r="G33" s="7">
        <f t="shared" si="2"/>
        <v>15</v>
      </c>
      <c r="H33" s="9">
        <v>91.873938373478197</v>
      </c>
      <c r="I33" s="9">
        <f t="shared" si="8"/>
        <v>0.43783583782630303</v>
      </c>
      <c r="J33" s="7">
        <f t="shared" si="3"/>
        <v>6</v>
      </c>
      <c r="K33" s="9">
        <f t="shared" si="4"/>
        <v>5.4534915655386214E-2</v>
      </c>
      <c r="L33" s="7">
        <f t="shared" si="5"/>
        <v>22</v>
      </c>
      <c r="M33" s="6">
        <f t="shared" si="6"/>
        <v>-1</v>
      </c>
      <c r="N33" s="6">
        <f t="shared" si="7"/>
        <v>-5.4534915655386214E-2</v>
      </c>
    </row>
    <row r="34" spans="1:14" x14ac:dyDescent="0.25">
      <c r="A34" s="7">
        <v>25</v>
      </c>
      <c r="B34" s="7" t="s">
        <v>157</v>
      </c>
      <c r="C34" s="9">
        <v>19.650666672865</v>
      </c>
      <c r="D34" s="9">
        <v>19.177819225215799</v>
      </c>
      <c r="E34" s="9">
        <f t="shared" si="0"/>
        <v>2.4655954991351751E-2</v>
      </c>
      <c r="F34" s="9">
        <f t="shared" si="1"/>
        <v>2.4655954991351751E-2</v>
      </c>
      <c r="G34" s="7">
        <f t="shared" si="2"/>
        <v>2</v>
      </c>
      <c r="H34" s="9">
        <v>19.420189524576301</v>
      </c>
      <c r="I34" s="9">
        <f t="shared" si="8"/>
        <v>9.2549150518326198E-2</v>
      </c>
      <c r="J34" s="7">
        <f t="shared" si="3"/>
        <v>31</v>
      </c>
      <c r="K34" s="9">
        <f t="shared" si="4"/>
        <v>2.2818876896676895E-3</v>
      </c>
      <c r="L34" s="7">
        <f t="shared" si="5"/>
        <v>1</v>
      </c>
      <c r="M34" s="6">
        <f t="shared" si="6"/>
        <v>1</v>
      </c>
      <c r="N34" s="6">
        <f t="shared" si="7"/>
        <v>2.2818876896676895E-3</v>
      </c>
    </row>
    <row r="35" spans="1:14" x14ac:dyDescent="0.25">
      <c r="A35" s="7">
        <v>27</v>
      </c>
      <c r="B35" s="7" t="s">
        <v>158</v>
      </c>
      <c r="C35" s="9">
        <v>152.47453562210299</v>
      </c>
      <c r="D35" s="9">
        <v>148.110588739023</v>
      </c>
      <c r="E35" s="9">
        <f t="shared" si="0"/>
        <v>2.9464111379433142E-2</v>
      </c>
      <c r="F35" s="9">
        <f t="shared" si="1"/>
        <v>2.9464111379433142E-2</v>
      </c>
      <c r="G35" s="7">
        <f t="shared" si="2"/>
        <v>3</v>
      </c>
      <c r="H35" s="9">
        <v>150.40450083486101</v>
      </c>
      <c r="I35" s="9">
        <f t="shared" si="8"/>
        <v>0.71676997635804296</v>
      </c>
      <c r="J35" s="7">
        <f t="shared" si="3"/>
        <v>2</v>
      </c>
      <c r="K35" s="9">
        <f t="shared" si="4"/>
        <v>2.1118990416847037E-2</v>
      </c>
      <c r="L35" s="7">
        <f t="shared" si="5"/>
        <v>13</v>
      </c>
      <c r="M35" s="6">
        <f t="shared" si="6"/>
        <v>1</v>
      </c>
      <c r="N35" s="6">
        <f t="shared" si="7"/>
        <v>2.1118990416847037E-2</v>
      </c>
    </row>
    <row r="36" spans="1:14" x14ac:dyDescent="0.25">
      <c r="A36" s="7">
        <v>41</v>
      </c>
      <c r="B36" s="7" t="s">
        <v>159</v>
      </c>
      <c r="C36" s="9">
        <v>34.384082515798198</v>
      </c>
      <c r="D36" s="9">
        <v>39.405981278357899</v>
      </c>
      <c r="E36" s="9">
        <f t="shared" si="0"/>
        <v>-0.12744001290275622</v>
      </c>
      <c r="F36" s="9">
        <f t="shared" si="1"/>
        <v>0.12744001290275622</v>
      </c>
      <c r="G36" s="7">
        <f t="shared" si="2"/>
        <v>16</v>
      </c>
      <c r="H36" s="9">
        <v>36.825543106328197</v>
      </c>
      <c r="I36" s="9">
        <f t="shared" si="8"/>
        <v>0.17549636822821046</v>
      </c>
      <c r="J36" s="7">
        <f t="shared" si="3"/>
        <v>21</v>
      </c>
      <c r="K36" s="9">
        <f t="shared" si="4"/>
        <v>2.2365259431389999E-2</v>
      </c>
      <c r="L36" s="7">
        <f t="shared" si="5"/>
        <v>14</v>
      </c>
      <c r="M36" s="6">
        <f t="shared" si="6"/>
        <v>-1</v>
      </c>
      <c r="N36" s="6">
        <f t="shared" si="7"/>
        <v>-2.2365259431389999E-2</v>
      </c>
    </row>
    <row r="37" spans="1:14" x14ac:dyDescent="0.25">
      <c r="A37" s="7">
        <v>44</v>
      </c>
      <c r="B37" s="7" t="s">
        <v>160</v>
      </c>
      <c r="C37" s="9">
        <v>149.14994066936799</v>
      </c>
      <c r="D37" s="9">
        <v>143.347403928712</v>
      </c>
      <c r="E37" s="9">
        <f t="shared" si="0"/>
        <v>4.0478840785576072E-2</v>
      </c>
      <c r="F37" s="9">
        <f t="shared" si="1"/>
        <v>4.0478840785576072E-2</v>
      </c>
      <c r="G37" s="7">
        <f t="shared" si="2"/>
        <v>5</v>
      </c>
      <c r="H37" s="9">
        <v>146.41733488473798</v>
      </c>
      <c r="I37" s="9">
        <f t="shared" si="8"/>
        <v>0.6977686776738824</v>
      </c>
      <c r="J37" s="7">
        <f t="shared" si="3"/>
        <v>3</v>
      </c>
      <c r="K37" s="9">
        <f t="shared" si="4"/>
        <v>2.8244867208723035E-2</v>
      </c>
      <c r="L37" s="7">
        <f t="shared" si="5"/>
        <v>15</v>
      </c>
      <c r="M37" s="6">
        <f t="shared" si="6"/>
        <v>1</v>
      </c>
      <c r="N37" s="6">
        <f t="shared" si="7"/>
        <v>2.8244867208723035E-2</v>
      </c>
    </row>
    <row r="38" spans="1:14" x14ac:dyDescent="0.25">
      <c r="A38" s="7">
        <v>47</v>
      </c>
      <c r="B38" s="7" t="s">
        <v>161</v>
      </c>
      <c r="C38" s="9">
        <v>61.126430636201803</v>
      </c>
      <c r="D38" s="9">
        <v>87.0797459968841</v>
      </c>
      <c r="E38" s="9">
        <f t="shared" si="0"/>
        <v>-0.29804077932899531</v>
      </c>
      <c r="F38" s="9">
        <f t="shared" si="1"/>
        <v>0.29804077932899531</v>
      </c>
      <c r="G38" s="7">
        <f t="shared" si="2"/>
        <v>25</v>
      </c>
      <c r="H38" s="9">
        <v>73.843922069676395</v>
      </c>
      <c r="I38" s="9">
        <f t="shared" si="8"/>
        <v>0.35191171794906234</v>
      </c>
      <c r="J38" s="7">
        <f t="shared" si="3"/>
        <v>7</v>
      </c>
      <c r="K38" s="9">
        <f t="shared" si="4"/>
        <v>0.10488404267254413</v>
      </c>
      <c r="L38" s="7">
        <f t="shared" si="5"/>
        <v>29</v>
      </c>
      <c r="M38" s="6">
        <f t="shared" si="6"/>
        <v>-1</v>
      </c>
      <c r="N38" s="6">
        <f t="shared" si="7"/>
        <v>-0.10488404267254413</v>
      </c>
    </row>
    <row r="39" spans="1:14" x14ac:dyDescent="0.25">
      <c r="A39" s="7">
        <v>50</v>
      </c>
      <c r="B39" s="7" t="s">
        <v>162</v>
      </c>
      <c r="C39" s="9">
        <v>29.479744703560602</v>
      </c>
      <c r="D39" s="9">
        <v>28.249092289278703</v>
      </c>
      <c r="E39" s="9">
        <f t="shared" si="0"/>
        <v>4.3564317100162703E-2</v>
      </c>
      <c r="F39" s="9">
        <f t="shared" si="1"/>
        <v>4.3564317100162703E-2</v>
      </c>
      <c r="G39" s="7">
        <f t="shared" si="2"/>
        <v>6</v>
      </c>
      <c r="H39" s="9">
        <v>28.870775036092901</v>
      </c>
      <c r="I39" s="9">
        <f t="shared" si="8"/>
        <v>0.13758700454569286</v>
      </c>
      <c r="J39" s="7">
        <f t="shared" si="3"/>
        <v>29</v>
      </c>
      <c r="K39" s="9">
        <f t="shared" si="4"/>
        <v>5.993883894890091E-3</v>
      </c>
      <c r="L39" s="7">
        <f t="shared" si="5"/>
        <v>4</v>
      </c>
      <c r="M39" s="6">
        <f t="shared" si="6"/>
        <v>1</v>
      </c>
      <c r="N39" s="6">
        <f t="shared" si="7"/>
        <v>5.993883894890091E-3</v>
      </c>
    </row>
    <row r="40" spans="1:14" x14ac:dyDescent="0.25">
      <c r="A40" s="7">
        <v>52</v>
      </c>
      <c r="B40" s="7" t="s">
        <v>163</v>
      </c>
      <c r="C40" s="9">
        <v>64.5333352825144</v>
      </c>
      <c r="D40" s="9">
        <v>48.781561330569197</v>
      </c>
      <c r="E40" s="9">
        <f t="shared" si="0"/>
        <v>0.32290425977149445</v>
      </c>
      <c r="F40" s="9">
        <f t="shared" si="1"/>
        <v>0.32290425977149445</v>
      </c>
      <c r="G40" s="7">
        <f t="shared" si="2"/>
        <v>27</v>
      </c>
      <c r="H40" s="9">
        <v>57.082541881498905</v>
      </c>
      <c r="I40" s="9">
        <f t="shared" si="8"/>
        <v>0.27203342963640625</v>
      </c>
      <c r="J40" s="7">
        <f t="shared" si="3"/>
        <v>11</v>
      </c>
      <c r="K40" s="9">
        <f t="shared" si="4"/>
        <v>8.7840753229844679E-2</v>
      </c>
      <c r="L40" s="7">
        <f t="shared" si="5"/>
        <v>27</v>
      </c>
      <c r="M40" s="6">
        <f t="shared" si="6"/>
        <v>1</v>
      </c>
      <c r="N40" s="6">
        <f t="shared" si="7"/>
        <v>8.7840753229844679E-2</v>
      </c>
    </row>
    <row r="41" spans="1:14" x14ac:dyDescent="0.25">
      <c r="A41" s="7">
        <v>54</v>
      </c>
      <c r="B41" s="7" t="s">
        <v>164</v>
      </c>
      <c r="C41" s="9">
        <v>44.649546770881301</v>
      </c>
      <c r="D41" s="9">
        <v>45.618882179541295</v>
      </c>
      <c r="E41" s="9">
        <f t="shared" si="0"/>
        <v>-2.1248556789379463E-2</v>
      </c>
      <c r="F41" s="9">
        <f t="shared" si="1"/>
        <v>2.1248556789379463E-2</v>
      </c>
      <c r="G41" s="7">
        <f t="shared" si="2"/>
        <v>1</v>
      </c>
      <c r="H41" s="9">
        <v>45.116102836799804</v>
      </c>
      <c r="I41" s="9">
        <f t="shared" si="8"/>
        <v>0.2150059857530853</v>
      </c>
      <c r="J41" s="7">
        <f t="shared" si="3"/>
        <v>17</v>
      </c>
      <c r="K41" s="9">
        <f t="shared" si="4"/>
        <v>4.5685668983309448E-3</v>
      </c>
      <c r="L41" s="7">
        <f t="shared" si="5"/>
        <v>2</v>
      </c>
      <c r="M41" s="6">
        <f t="shared" si="6"/>
        <v>-1</v>
      </c>
      <c r="N41" s="6">
        <f t="shared" si="7"/>
        <v>-4.5685668983309448E-3</v>
      </c>
    </row>
    <row r="42" spans="1:14" x14ac:dyDescent="0.25">
      <c r="A42" s="7">
        <v>63</v>
      </c>
      <c r="B42" s="7" t="s">
        <v>165</v>
      </c>
      <c r="C42" s="9">
        <v>36.369842630430298</v>
      </c>
      <c r="D42" s="9">
        <v>26.752679509624897</v>
      </c>
      <c r="E42" s="9">
        <f t="shared" si="0"/>
        <v>0.35948410765154959</v>
      </c>
      <c r="F42" s="9">
        <f t="shared" si="1"/>
        <v>0.35948410765154959</v>
      </c>
      <c r="G42" s="7">
        <f t="shared" si="2"/>
        <v>28</v>
      </c>
      <c r="H42" s="9">
        <v>31.820144904746897</v>
      </c>
      <c r="I42" s="9">
        <f t="shared" si="8"/>
        <v>0.15164256644239016</v>
      </c>
      <c r="J42" s="7">
        <f t="shared" si="3"/>
        <v>27</v>
      </c>
      <c r="K42" s="9">
        <f t="shared" si="4"/>
        <v>5.4513092679533443E-2</v>
      </c>
      <c r="L42" s="7">
        <f t="shared" si="5"/>
        <v>21</v>
      </c>
      <c r="M42" s="6">
        <f t="shared" si="6"/>
        <v>1</v>
      </c>
      <c r="N42" s="6">
        <f t="shared" si="7"/>
        <v>5.4513092679533443E-2</v>
      </c>
    </row>
    <row r="43" spans="1:14" x14ac:dyDescent="0.25">
      <c r="A43" s="7">
        <v>66</v>
      </c>
      <c r="B43" s="7" t="s">
        <v>166</v>
      </c>
      <c r="C43" s="9">
        <v>35.360437189008401</v>
      </c>
      <c r="D43" s="9">
        <v>32.758330940105395</v>
      </c>
      <c r="E43" s="9">
        <f t="shared" si="0"/>
        <v>7.9433419659281149E-2</v>
      </c>
      <c r="F43" s="9">
        <f t="shared" si="1"/>
        <v>7.9433419659281149E-2</v>
      </c>
      <c r="G43" s="7">
        <f t="shared" si="2"/>
        <v>10</v>
      </c>
      <c r="H43" s="9">
        <v>34.153272403283701</v>
      </c>
      <c r="I43" s="9">
        <f t="shared" si="8"/>
        <v>0.16276135432894862</v>
      </c>
      <c r="J43" s="7">
        <f t="shared" si="3"/>
        <v>23</v>
      </c>
      <c r="K43" s="9">
        <f t="shared" si="4"/>
        <v>1.2928690962724332E-2</v>
      </c>
      <c r="L43" s="7">
        <f t="shared" si="5"/>
        <v>9</v>
      </c>
      <c r="M43" s="6">
        <f t="shared" si="6"/>
        <v>1</v>
      </c>
      <c r="N43" s="6">
        <f t="shared" si="7"/>
        <v>1.2928690962724332E-2</v>
      </c>
    </row>
    <row r="44" spans="1:14" x14ac:dyDescent="0.25">
      <c r="A44" s="7">
        <v>68</v>
      </c>
      <c r="B44" s="7" t="s">
        <v>167</v>
      </c>
      <c r="C44" s="9">
        <v>31.5946243513512</v>
      </c>
      <c r="D44" s="9">
        <v>28.781759162544301</v>
      </c>
      <c r="E44" s="9">
        <f t="shared" si="0"/>
        <v>9.7730829200581876E-2</v>
      </c>
      <c r="F44" s="9">
        <f t="shared" si="1"/>
        <v>9.7730829200581876E-2</v>
      </c>
      <c r="G44" s="7">
        <f t="shared" si="2"/>
        <v>13</v>
      </c>
      <c r="H44" s="9">
        <v>30.235870799734201</v>
      </c>
      <c r="I44" s="9">
        <f t="shared" si="8"/>
        <v>0.14409252567571512</v>
      </c>
      <c r="J44" s="7">
        <f t="shared" si="3"/>
        <v>28</v>
      </c>
      <c r="K44" s="9">
        <f t="shared" si="4"/>
        <v>1.4082282015893774E-2</v>
      </c>
      <c r="L44" s="7">
        <f t="shared" si="5"/>
        <v>10</v>
      </c>
      <c r="M44" s="6">
        <f t="shared" si="6"/>
        <v>1</v>
      </c>
      <c r="N44" s="6">
        <f t="shared" si="7"/>
        <v>1.4082282015893774E-2</v>
      </c>
    </row>
    <row r="45" spans="1:14" x14ac:dyDescent="0.25">
      <c r="A45" s="7">
        <v>70</v>
      </c>
      <c r="B45" s="7" t="s">
        <v>168</v>
      </c>
      <c r="C45" s="9">
        <v>90.804647605194987</v>
      </c>
      <c r="D45" s="9">
        <v>114.864550720623</v>
      </c>
      <c r="E45" s="9">
        <f t="shared" si="0"/>
        <v>-0.20946325880773461</v>
      </c>
      <c r="F45" s="9">
        <f t="shared" si="1"/>
        <v>0.20946325880773461</v>
      </c>
      <c r="G45" s="7">
        <f t="shared" si="2"/>
        <v>18</v>
      </c>
      <c r="H45" s="9">
        <v>102.680691079688</v>
      </c>
      <c r="I45" s="9">
        <f t="shared" si="8"/>
        <v>0.48933666285973748</v>
      </c>
      <c r="J45" s="7">
        <f t="shared" si="3"/>
        <v>4</v>
      </c>
      <c r="K45" s="9">
        <f t="shared" si="4"/>
        <v>0.10249805205670237</v>
      </c>
      <c r="L45" s="7">
        <f t="shared" si="5"/>
        <v>28</v>
      </c>
      <c r="M45" s="6">
        <f t="shared" si="6"/>
        <v>-1</v>
      </c>
      <c r="N45" s="6">
        <f t="shared" si="7"/>
        <v>-0.10249805205670237</v>
      </c>
    </row>
    <row r="46" spans="1:14" x14ac:dyDescent="0.25">
      <c r="A46" s="7">
        <v>73</v>
      </c>
      <c r="B46" s="7" t="s">
        <v>169</v>
      </c>
      <c r="C46" s="9">
        <v>41.7665873446823</v>
      </c>
      <c r="D46" s="9">
        <v>53.995179664077796</v>
      </c>
      <c r="E46" s="9">
        <f t="shared" si="0"/>
        <v>-0.2264756297779485</v>
      </c>
      <c r="F46" s="9">
        <f t="shared" si="1"/>
        <v>0.2264756297779485</v>
      </c>
      <c r="G46" s="7">
        <f t="shared" si="2"/>
        <v>22</v>
      </c>
      <c r="H46" s="9">
        <v>47.756716939401606</v>
      </c>
      <c r="I46" s="9">
        <f t="shared" si="8"/>
        <v>0.22759013647588011</v>
      </c>
      <c r="J46" s="7">
        <f t="shared" si="3"/>
        <v>15</v>
      </c>
      <c r="K46" s="9">
        <f t="shared" si="4"/>
        <v>5.1543619489624194E-2</v>
      </c>
      <c r="L46" s="7">
        <f t="shared" si="5"/>
        <v>18</v>
      </c>
      <c r="M46" s="6">
        <f t="shared" si="6"/>
        <v>-1</v>
      </c>
      <c r="N46" s="6">
        <f t="shared" si="7"/>
        <v>-5.1543619489624194E-2</v>
      </c>
    </row>
    <row r="47" spans="1:14" x14ac:dyDescent="0.25">
      <c r="A47" s="7">
        <v>76</v>
      </c>
      <c r="B47" s="7" t="s">
        <v>170</v>
      </c>
      <c r="C47" s="9">
        <v>28.049996217584297</v>
      </c>
      <c r="D47" s="9">
        <v>22.162533058285501</v>
      </c>
      <c r="E47" s="9">
        <f t="shared" si="0"/>
        <v>0.2656493796902768</v>
      </c>
      <c r="F47" s="9">
        <f t="shared" si="1"/>
        <v>0.2656493796902768</v>
      </c>
      <c r="G47" s="7">
        <f t="shared" si="2"/>
        <v>23</v>
      </c>
      <c r="H47" s="9">
        <v>25.377321312496701</v>
      </c>
      <c r="I47" s="9">
        <f t="shared" si="8"/>
        <v>0.12093854835607872</v>
      </c>
      <c r="J47" s="7">
        <f t="shared" si="3"/>
        <v>30</v>
      </c>
      <c r="K47" s="9">
        <f t="shared" si="4"/>
        <v>3.2127250351434856E-2</v>
      </c>
      <c r="L47" s="7">
        <f t="shared" si="5"/>
        <v>16</v>
      </c>
      <c r="M47" s="6">
        <f t="shared" si="6"/>
        <v>1</v>
      </c>
      <c r="N47" s="6">
        <f t="shared" si="7"/>
        <v>3.2127250351434856E-2</v>
      </c>
    </row>
    <row r="48" spans="1:14" x14ac:dyDescent="0.25">
      <c r="A48" s="7">
        <v>81</v>
      </c>
      <c r="B48" s="7" t="s">
        <v>171</v>
      </c>
      <c r="C48" s="9">
        <v>46.734174731926899</v>
      </c>
      <c r="D48" s="9">
        <v>60.193048264684798</v>
      </c>
      <c r="E48" s="9">
        <f t="shared" si="0"/>
        <v>-0.2235951479575459</v>
      </c>
      <c r="F48" s="9">
        <f t="shared" si="1"/>
        <v>0.2235951479575459</v>
      </c>
      <c r="G48" s="7">
        <f t="shared" si="2"/>
        <v>21</v>
      </c>
      <c r="H48" s="9">
        <v>53.392677765023599</v>
      </c>
      <c r="I48" s="9">
        <f t="shared" si="8"/>
        <v>0.25444895709170312</v>
      </c>
      <c r="J48" s="7">
        <f t="shared" si="3"/>
        <v>13</v>
      </c>
      <c r="K48" s="9">
        <f t="shared" si="4"/>
        <v>5.6893552208562605E-2</v>
      </c>
      <c r="L48" s="7">
        <f t="shared" si="5"/>
        <v>23</v>
      </c>
      <c r="M48" s="6">
        <f t="shared" si="6"/>
        <v>-1</v>
      </c>
      <c r="N48" s="6">
        <f t="shared" si="7"/>
        <v>-5.6893552208562605E-2</v>
      </c>
    </row>
    <row r="49" spans="1:25" x14ac:dyDescent="0.25">
      <c r="A49" s="7">
        <v>85</v>
      </c>
      <c r="B49" s="7" t="s">
        <v>172</v>
      </c>
      <c r="C49" s="9">
        <v>35.190448537429802</v>
      </c>
      <c r="D49" s="9">
        <v>34.043696214100095</v>
      </c>
      <c r="E49" s="9">
        <f t="shared" si="0"/>
        <v>3.3684718489960838E-2</v>
      </c>
      <c r="F49" s="9">
        <f t="shared" si="1"/>
        <v>3.3684718489960838E-2</v>
      </c>
      <c r="G49" s="7">
        <f t="shared" si="2"/>
        <v>4</v>
      </c>
      <c r="H49" s="9">
        <v>34.623929662733602</v>
      </c>
      <c r="I49" s="9">
        <f t="shared" si="8"/>
        <v>0.16500432572179974</v>
      </c>
      <c r="J49" s="7">
        <f t="shared" si="3"/>
        <v>22</v>
      </c>
      <c r="K49" s="9">
        <f t="shared" si="4"/>
        <v>5.5581242615646287E-3</v>
      </c>
      <c r="L49" s="7">
        <f t="shared" si="5"/>
        <v>3</v>
      </c>
      <c r="M49" s="6">
        <f t="shared" si="6"/>
        <v>1</v>
      </c>
      <c r="N49" s="6">
        <f t="shared" si="7"/>
        <v>5.5581242615646287E-3</v>
      </c>
    </row>
    <row r="50" spans="1:25" x14ac:dyDescent="0.25">
      <c r="A50" s="7">
        <v>86</v>
      </c>
      <c r="B50" s="7" t="s">
        <v>173</v>
      </c>
      <c r="C50" s="9">
        <v>35.775134346541698</v>
      </c>
      <c r="D50" s="9">
        <v>39.060052560943994</v>
      </c>
      <c r="E50" s="9">
        <f t="shared" si="0"/>
        <v>-8.4099175475428681E-2</v>
      </c>
      <c r="F50" s="9">
        <f t="shared" si="1"/>
        <v>8.4099175475428681E-2</v>
      </c>
      <c r="G50" s="7">
        <f t="shared" si="2"/>
        <v>12</v>
      </c>
      <c r="H50" s="9">
        <v>37.374648456428503</v>
      </c>
      <c r="I50" s="9">
        <f t="shared" si="8"/>
        <v>0.17811319303481388</v>
      </c>
      <c r="J50" s="7">
        <f t="shared" si="3"/>
        <v>19</v>
      </c>
      <c r="K50" s="9">
        <f t="shared" si="4"/>
        <v>1.4979172675523714E-2</v>
      </c>
      <c r="L50" s="7">
        <f t="shared" si="5"/>
        <v>11</v>
      </c>
      <c r="M50" s="6">
        <f t="shared" si="6"/>
        <v>-1</v>
      </c>
      <c r="N50" s="6">
        <f t="shared" si="7"/>
        <v>-1.4979172675523714E-2</v>
      </c>
    </row>
    <row r="51" spans="1:25" x14ac:dyDescent="0.25">
      <c r="A51" s="7">
        <v>88</v>
      </c>
      <c r="B51" s="7" t="s">
        <v>116</v>
      </c>
      <c r="C51" s="9">
        <v>5.6943359545975198</v>
      </c>
      <c r="D51" s="9">
        <v>8.2281838653123707</v>
      </c>
      <c r="E51" s="9">
        <f t="shared" si="0"/>
        <v>-0.30794741004716925</v>
      </c>
      <c r="F51" s="9">
        <f t="shared" si="1"/>
        <v>0.30794741004716925</v>
      </c>
      <c r="G51" s="7">
        <f t="shared" si="2"/>
        <v>26</v>
      </c>
      <c r="H51" s="9">
        <v>6.8778160641576696</v>
      </c>
      <c r="I51" s="9">
        <f t="shared" si="8"/>
        <v>3.2777024825301114E-2</v>
      </c>
      <c r="J51" s="7">
        <f t="shared" si="3"/>
        <v>33</v>
      </c>
      <c r="K51" s="9">
        <f t="shared" si="4"/>
        <v>1.0093599904003247E-2</v>
      </c>
      <c r="L51" s="7">
        <f t="shared" si="5"/>
        <v>5</v>
      </c>
      <c r="M51" s="6">
        <f t="shared" si="6"/>
        <v>-1</v>
      </c>
      <c r="N51" s="6">
        <f t="shared" si="7"/>
        <v>-1.0093599904003247E-2</v>
      </c>
    </row>
    <row r="52" spans="1:25" x14ac:dyDescent="0.25">
      <c r="A52" s="7">
        <v>91</v>
      </c>
      <c r="B52" s="7" t="s">
        <v>174</v>
      </c>
      <c r="C52" s="9">
        <v>57.5590784770488</v>
      </c>
      <c r="D52" s="9">
        <v>27.6046727703004</v>
      </c>
      <c r="E52" s="9">
        <f t="shared" si="0"/>
        <v>1.085120840083859</v>
      </c>
      <c r="F52" s="9">
        <f t="shared" si="1"/>
        <v>1.085120840083859</v>
      </c>
      <c r="G52" s="7">
        <f t="shared" si="2"/>
        <v>32</v>
      </c>
      <c r="H52" s="9">
        <v>42.290680711753595</v>
      </c>
      <c r="I52" s="9">
        <f t="shared" si="8"/>
        <v>0.20154111110818063</v>
      </c>
      <c r="J52" s="7">
        <f t="shared" si="3"/>
        <v>18</v>
      </c>
      <c r="K52" s="9">
        <f t="shared" si="4"/>
        <v>0.21869645979714333</v>
      </c>
      <c r="L52" s="7">
        <f t="shared" si="5"/>
        <v>32</v>
      </c>
      <c r="M52" s="6">
        <f t="shared" si="6"/>
        <v>1</v>
      </c>
      <c r="N52" s="6">
        <f t="shared" si="7"/>
        <v>0.21869645979714333</v>
      </c>
    </row>
    <row r="53" spans="1:25" x14ac:dyDescent="0.25">
      <c r="A53" s="7">
        <v>94</v>
      </c>
      <c r="B53" s="7" t="s">
        <v>175</v>
      </c>
      <c r="C53" s="9">
        <v>120.307663838436</v>
      </c>
      <c r="D53" s="9">
        <v>76.7292029260189</v>
      </c>
      <c r="E53" s="9">
        <f t="shared" si="0"/>
        <v>0.56795143505445733</v>
      </c>
      <c r="F53" s="9">
        <f t="shared" si="1"/>
        <v>0.56795143505445733</v>
      </c>
      <c r="G53" s="7">
        <f t="shared" si="2"/>
        <v>30</v>
      </c>
      <c r="H53" s="9">
        <v>98.047420002472705</v>
      </c>
      <c r="I53" s="9">
        <f t="shared" si="8"/>
        <v>0.467256275756679</v>
      </c>
      <c r="J53" s="7">
        <f t="shared" si="3"/>
        <v>5</v>
      </c>
      <c r="K53" s="9">
        <f t="shared" si="4"/>
        <v>0.2653788723542071</v>
      </c>
      <c r="L53" s="7">
        <f t="shared" si="5"/>
        <v>33</v>
      </c>
      <c r="M53" s="6">
        <f t="shared" si="6"/>
        <v>1</v>
      </c>
      <c r="N53" s="6">
        <f t="shared" si="7"/>
        <v>0.2653788723542071</v>
      </c>
    </row>
    <row r="54" spans="1:25" x14ac:dyDescent="0.25">
      <c r="A54" s="7">
        <v>95</v>
      </c>
      <c r="B54" s="7" t="s">
        <v>176</v>
      </c>
      <c r="C54" s="9">
        <v>48.163035138909898</v>
      </c>
      <c r="D54" s="9">
        <v>45.991453828020596</v>
      </c>
      <c r="E54" s="9">
        <f t="shared" si="0"/>
        <v>4.7217061652577101E-2</v>
      </c>
      <c r="F54" s="9">
        <f t="shared" si="1"/>
        <v>4.7217061652577101E-2</v>
      </c>
      <c r="G54" s="7">
        <f t="shared" si="2"/>
        <v>7</v>
      </c>
      <c r="H54" s="9">
        <v>47.051341286873502</v>
      </c>
      <c r="I54" s="9">
        <f t="shared" si="8"/>
        <v>0.22422858753964692</v>
      </c>
      <c r="J54" s="7">
        <f t="shared" si="3"/>
        <v>16</v>
      </c>
      <c r="K54" s="9">
        <f t="shared" si="4"/>
        <v>1.058741504212979E-2</v>
      </c>
      <c r="L54" s="7">
        <f t="shared" si="5"/>
        <v>6</v>
      </c>
      <c r="M54" s="6">
        <f t="shared" si="6"/>
        <v>1</v>
      </c>
      <c r="N54" s="6">
        <f t="shared" si="7"/>
        <v>1.058741504212979E-2</v>
      </c>
    </row>
    <row r="55" spans="1:25" x14ac:dyDescent="0.25">
      <c r="A55" s="7">
        <v>97</v>
      </c>
      <c r="B55" s="7" t="s">
        <v>177</v>
      </c>
      <c r="C55" s="9">
        <v>68.8925279891711</v>
      </c>
      <c r="D55" s="9">
        <v>39.614189669357899</v>
      </c>
      <c r="E55" s="9">
        <f t="shared" si="0"/>
        <v>0.73908714438403333</v>
      </c>
      <c r="F55" s="9">
        <f t="shared" si="1"/>
        <v>0.73908714438403333</v>
      </c>
      <c r="G55" s="7">
        <f t="shared" si="2"/>
        <v>31</v>
      </c>
      <c r="H55" s="9">
        <v>53.592082852775896</v>
      </c>
      <c r="I55" s="9">
        <f t="shared" si="8"/>
        <v>0.25539924501021971</v>
      </c>
      <c r="J55" s="7">
        <f t="shared" si="3"/>
        <v>12</v>
      </c>
      <c r="K55" s="9">
        <f t="shared" si="4"/>
        <v>0.18876229867244135</v>
      </c>
      <c r="L55" s="7">
        <f t="shared" si="5"/>
        <v>31</v>
      </c>
      <c r="M55" s="6">
        <f t="shared" si="6"/>
        <v>1</v>
      </c>
      <c r="N55" s="6">
        <f t="shared" si="7"/>
        <v>0.18876229867244135</v>
      </c>
    </row>
    <row r="56" spans="1:25" x14ac:dyDescent="0.25">
      <c r="A56" s="7">
        <v>99</v>
      </c>
      <c r="B56" s="7" t="s">
        <v>178</v>
      </c>
      <c r="C56" s="9">
        <v>200.25332102174301</v>
      </c>
      <c r="D56" s="9">
        <v>218.614968036813</v>
      </c>
      <c r="E56" s="9">
        <f t="shared" si="0"/>
        <v>-8.3990804380686498E-2</v>
      </c>
      <c r="F56" s="9">
        <f t="shared" si="1"/>
        <v>8.3990804380686498E-2</v>
      </c>
      <c r="G56" s="7">
        <f t="shared" si="2"/>
        <v>11</v>
      </c>
      <c r="H56" s="9">
        <v>209.83649677833398</v>
      </c>
      <c r="I56" s="9">
        <f t="shared" si="8"/>
        <v>1</v>
      </c>
      <c r="J56" s="7">
        <f t="shared" si="3"/>
        <v>1</v>
      </c>
      <c r="K56" s="9">
        <f t="shared" si="4"/>
        <v>8.3990804380686498E-2</v>
      </c>
      <c r="L56" s="7">
        <f t="shared" si="5"/>
        <v>26</v>
      </c>
      <c r="M56" s="6">
        <f t="shared" si="6"/>
        <v>-1</v>
      </c>
      <c r="N56" s="6">
        <f t="shared" si="7"/>
        <v>-8.3990804380686498E-2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57.891180708518618</v>
      </c>
      <c r="D58" s="29">
        <f>AVERAGE(D24:D56)</f>
        <v>57.472429943875966</v>
      </c>
      <c r="E58" s="29">
        <f>AVERAGE(E24:E56)</f>
        <v>8.4602138785454445E-2</v>
      </c>
      <c r="F58" s="29">
        <f>AVERAGE(F24:F56)</f>
        <v>0.2482257494499405</v>
      </c>
      <c r="G58" s="26" t="s">
        <v>124</v>
      </c>
      <c r="H58" s="29">
        <f>AVERAGE(H24:H56)</f>
        <v>57.654111262726765</v>
      </c>
      <c r="I58" s="29">
        <f>AVERAGE(I24:I56)</f>
        <v>0.27475730937135834</v>
      </c>
      <c r="J58" s="26" t="s">
        <v>124</v>
      </c>
      <c r="K58" s="29">
        <f>AVERAGE(K24:K56)</f>
        <v>5.8081579179559258E-2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42.688736178229313</v>
      </c>
      <c r="D59" s="29">
        <f>_xlfn.STDEV.S(D24:D56)</f>
        <v>44.790321306744964</v>
      </c>
      <c r="E59" s="29">
        <f>_xlfn.STDEV.S(E24:E56)</f>
        <v>0.36502856102095288</v>
      </c>
      <c r="F59" s="29">
        <f>_xlfn.STDEV.S(F24:F56)</f>
        <v>0.2776427946265223</v>
      </c>
      <c r="G59" s="26" t="s">
        <v>124</v>
      </c>
      <c r="H59" s="29">
        <f>_xlfn.STDEV.S(H24:H56)</f>
        <v>43.09533777265986</v>
      </c>
      <c r="I59" s="29">
        <f>_xlfn.STDEV.S(I24:I56)</f>
        <v>0.20537579703393888</v>
      </c>
      <c r="J59" s="26" t="s">
        <v>124</v>
      </c>
      <c r="K59" s="29">
        <f>_xlfn.STDEV.S(K24:K56)</f>
        <v>6.3763694785722538E-2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1822.3281964944645</v>
      </c>
      <c r="D60" s="29">
        <f>_xlfn.VAR.S(D24:D56)</f>
        <v>2006.172882761452</v>
      </c>
      <c r="E60" s="29">
        <f>_xlfn.VAR.S(E24:E56)</f>
        <v>0.13324585036102754</v>
      </c>
      <c r="F60" s="29">
        <f>_xlfn.VAR.S(F24:F56)</f>
        <v>7.7085521408025229E-2</v>
      </c>
      <c r="G60" s="26" t="s">
        <v>124</v>
      </c>
      <c r="H60" s="29">
        <f>_xlfn.VAR.S(H24:H56)</f>
        <v>1857.2081377396435</v>
      </c>
      <c r="I60" s="29">
        <f>_xlfn.VAR.S(I24:I56)</f>
        <v>4.2179218007325658E-2</v>
      </c>
      <c r="J60" s="26" t="s">
        <v>124</v>
      </c>
      <c r="K60" s="29">
        <f>_xlfn.VAR.S(K24:K56)</f>
        <v>4.0658087727267799E-3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200.25332102174301</v>
      </c>
      <c r="D61" s="29">
        <f>MAX(D24:D56)</f>
        <v>218.614968036813</v>
      </c>
      <c r="E61" s="29">
        <f>MAX(E24:E56)</f>
        <v>1.1534557778247181</v>
      </c>
      <c r="F61" s="29">
        <f>MAX(F24:F56)</f>
        <v>1.1534557778247181</v>
      </c>
      <c r="G61" s="26" t="s">
        <v>124</v>
      </c>
      <c r="H61" s="29">
        <f>MAX(H24:H56)</f>
        <v>209.83649677833398</v>
      </c>
      <c r="I61" s="29">
        <f>MAX(I24:I56)</f>
        <v>1</v>
      </c>
      <c r="J61" s="26" t="s">
        <v>124</v>
      </c>
      <c r="K61" s="29">
        <f>MAX(K24:K56)</f>
        <v>0.2653788723542071</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5.6943359545975198</v>
      </c>
      <c r="D62" s="29">
        <f>MIN(D24:D56)</f>
        <v>5.88405566618344</v>
      </c>
      <c r="E62" s="29">
        <f>MIN(E24:E56)</f>
        <v>-0.30794741004716925</v>
      </c>
      <c r="F62" s="29">
        <f>MIN(F24:F56)</f>
        <v>2.1248556789379463E-2</v>
      </c>
      <c r="G62" s="26" t="s">
        <v>124</v>
      </c>
      <c r="H62" s="29">
        <f>MIN(H24:H56)</f>
        <v>6.8778160641576696</v>
      </c>
      <c r="I62" s="29">
        <f>MIN(I24:I56)</f>
        <v>3.2777024825301114E-2</v>
      </c>
      <c r="J62" s="26" t="s">
        <v>124</v>
      </c>
      <c r="K62" s="29">
        <f>MIN(K24:K56)</f>
        <v>2.2818876896676895E-3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8:L18"/>
    <mergeCell ref="B17:L17"/>
    <mergeCell ref="B16:L16"/>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CD0D9-8F00-4430-B6C9-E675AF991528}">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44</v>
      </c>
      <c r="C16" s="36"/>
      <c r="D16" s="36"/>
      <c r="E16" s="36"/>
      <c r="F16" s="36"/>
      <c r="G16" s="36"/>
      <c r="H16" s="36"/>
      <c r="I16" s="36"/>
      <c r="J16" s="36"/>
      <c r="K16" s="36"/>
      <c r="L16" s="36"/>
    </row>
    <row r="17" spans="1:14" s="3" customFormat="1" ht="44.1" customHeight="1" x14ac:dyDescent="0.25">
      <c r="A17" s="2" t="s">
        <v>66</v>
      </c>
      <c r="B17" s="36" t="s">
        <v>205</v>
      </c>
      <c r="C17" s="36"/>
      <c r="D17" s="36"/>
      <c r="E17" s="36"/>
      <c r="F17" s="36"/>
      <c r="G17" s="36"/>
      <c r="H17" s="36"/>
      <c r="I17" s="36"/>
      <c r="J17" s="36"/>
      <c r="K17" s="36"/>
      <c r="L17" s="36"/>
    </row>
    <row r="18" spans="1:14" s="3" customFormat="1" ht="44.1" customHeight="1" x14ac:dyDescent="0.25">
      <c r="A18" s="2" t="s">
        <v>68</v>
      </c>
      <c r="B18" s="36" t="s">
        <v>206</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249</v>
      </c>
      <c r="C20" s="36"/>
      <c r="D20" s="36"/>
      <c r="E20" s="36"/>
      <c r="F20" s="36"/>
      <c r="G20" s="36"/>
      <c r="H20" s="36"/>
      <c r="I20" s="36"/>
      <c r="J20" s="36"/>
      <c r="K20" s="36"/>
      <c r="L20" s="36"/>
    </row>
    <row r="21" spans="1:14" s="3" customFormat="1" ht="43.7" customHeight="1" x14ac:dyDescent="0.25">
      <c r="A21" s="27" t="s">
        <v>72</v>
      </c>
      <c r="B21" s="37" t="s">
        <v>203</v>
      </c>
      <c r="C21" s="37"/>
      <c r="D21" s="37"/>
      <c r="E21" s="28" t="s">
        <v>74</v>
      </c>
      <c r="F21" s="38" t="s">
        <v>207</v>
      </c>
      <c r="G21" s="33"/>
      <c r="H21" s="33"/>
      <c r="I21" s="34"/>
      <c r="J21" s="2" t="s">
        <v>76</v>
      </c>
      <c r="K21" s="36" t="s">
        <v>32</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101.33639700363101</v>
      </c>
      <c r="D24" s="9">
        <v>57.129969069906899</v>
      </c>
      <c r="E24" s="9">
        <f>(C24-D24)/D24</f>
        <v>0.7737870097501901</v>
      </c>
      <c r="F24" s="9">
        <f>ABS(E24)</f>
        <v>0.7737870097501901</v>
      </c>
      <c r="G24" s="7">
        <f>RANK(F24,$F$24:$F$56,1)</f>
        <v>32</v>
      </c>
      <c r="H24" s="9">
        <v>78.335674414666101</v>
      </c>
      <c r="I24" s="9">
        <f>H24/MAX($H$24:$H$56)</f>
        <v>0.20486337610499675</v>
      </c>
      <c r="J24" s="7">
        <f>RANK(I24,$I$24:$I$56,0)</f>
        <v>9</v>
      </c>
      <c r="K24" s="9">
        <f>I24*F24</f>
        <v>0.15852061920361399</v>
      </c>
      <c r="L24" s="7">
        <f>RANK(K24,$K$24:$K$56,1)</f>
        <v>33</v>
      </c>
      <c r="M24" s="6">
        <f>IF(E24&gt;0,1,-1)</f>
        <v>1</v>
      </c>
      <c r="N24" s="6">
        <f>K24*M24</f>
        <v>0.15852061920361399</v>
      </c>
    </row>
    <row r="25" spans="1:14" x14ac:dyDescent="0.25">
      <c r="A25" s="7">
        <v>8</v>
      </c>
      <c r="B25" s="7" t="s">
        <v>148</v>
      </c>
      <c r="C25" s="9">
        <v>53.655214301879099</v>
      </c>
      <c r="D25" s="9">
        <v>42.179077732022101</v>
      </c>
      <c r="E25" s="9">
        <f t="shared" ref="E25:E56" si="0">(C25-D25)/D25</f>
        <v>0.27208125893052382</v>
      </c>
      <c r="F25" s="9">
        <f t="shared" ref="F25:F56" si="1">ABS(E25)</f>
        <v>0.27208125893052382</v>
      </c>
      <c r="G25" s="7">
        <f t="shared" ref="G25:G56" si="2">RANK(F25,$F$24:$F$56,1)</f>
        <v>23</v>
      </c>
      <c r="H25" s="9">
        <v>47.717994661111</v>
      </c>
      <c r="I25" s="9">
        <f t="shared" ref="I25:I56" si="3">H25/MAX($H$24:$H$56)</f>
        <v>0.12479205113481727</v>
      </c>
      <c r="J25" s="7">
        <f t="shared" ref="J25:J56" si="4">RANK(I25,$I$24:$I$56,0)</f>
        <v>29</v>
      </c>
      <c r="K25" s="9">
        <f t="shared" ref="K25:K56" si="5">I25*F25</f>
        <v>3.3953578377283383E-2</v>
      </c>
      <c r="L25" s="7">
        <f t="shared" ref="L25:L56" si="6">RANK(K25,$K$24:$K$56,1)</f>
        <v>20</v>
      </c>
      <c r="M25" s="6">
        <f t="shared" ref="M25:M56" si="7">IF(E25&gt;0,1,-1)</f>
        <v>1</v>
      </c>
      <c r="N25" s="6">
        <f t="shared" ref="N25:N56" si="8">K25*M25</f>
        <v>3.3953578377283383E-2</v>
      </c>
    </row>
    <row r="26" spans="1:14" x14ac:dyDescent="0.25">
      <c r="A26" s="7">
        <v>11</v>
      </c>
      <c r="B26" s="7" t="s">
        <v>149</v>
      </c>
      <c r="C26" s="9">
        <v>50.180925291756303</v>
      </c>
      <c r="D26" s="9">
        <v>63.058933373992303</v>
      </c>
      <c r="E26" s="9">
        <f t="shared" si="0"/>
        <v>-0.20422178735340518</v>
      </c>
      <c r="F26" s="9">
        <f t="shared" si="1"/>
        <v>0.20422178735340518</v>
      </c>
      <c r="G26" s="7">
        <f t="shared" si="2"/>
        <v>20</v>
      </c>
      <c r="H26" s="9">
        <v>57.0911772802447</v>
      </c>
      <c r="I26" s="9">
        <f t="shared" si="3"/>
        <v>0.14930478879301121</v>
      </c>
      <c r="J26" s="7">
        <f t="shared" si="4"/>
        <v>24</v>
      </c>
      <c r="K26" s="9">
        <f t="shared" si="5"/>
        <v>3.0491290827731408E-2</v>
      </c>
      <c r="L26" s="7">
        <f t="shared" si="6"/>
        <v>18</v>
      </c>
      <c r="M26" s="6">
        <f t="shared" si="7"/>
        <v>-1</v>
      </c>
      <c r="N26" s="6">
        <f t="shared" si="8"/>
        <v>-3.0491290827731408E-2</v>
      </c>
    </row>
    <row r="27" spans="1:14" x14ac:dyDescent="0.25">
      <c r="A27" s="7">
        <v>13</v>
      </c>
      <c r="B27" s="7" t="s">
        <v>150</v>
      </c>
      <c r="C27" s="9">
        <v>92.421405799703308</v>
      </c>
      <c r="D27" s="9">
        <v>88.267445333921103</v>
      </c>
      <c r="E27" s="9">
        <f t="shared" si="0"/>
        <v>4.7061070478107994E-2</v>
      </c>
      <c r="F27" s="9">
        <f t="shared" si="1"/>
        <v>4.7061070478107994E-2</v>
      </c>
      <c r="G27" s="7">
        <f t="shared" si="2"/>
        <v>8</v>
      </c>
      <c r="H27" s="9">
        <v>90.252096912044195</v>
      </c>
      <c r="I27" s="9">
        <f t="shared" si="3"/>
        <v>0.23602719210770112</v>
      </c>
      <c r="J27" s="7">
        <f t="shared" si="4"/>
        <v>6</v>
      </c>
      <c r="K27" s="9">
        <f t="shared" si="5"/>
        <v>1.1107692322530458E-2</v>
      </c>
      <c r="L27" s="7">
        <f t="shared" si="6"/>
        <v>8</v>
      </c>
      <c r="M27" s="6">
        <f t="shared" si="7"/>
        <v>1</v>
      </c>
      <c r="N27" s="6">
        <f t="shared" si="8"/>
        <v>1.1107692322530458E-2</v>
      </c>
    </row>
    <row r="28" spans="1:14" x14ac:dyDescent="0.25">
      <c r="A28" s="7">
        <v>15</v>
      </c>
      <c r="B28" s="7" t="s">
        <v>151</v>
      </c>
      <c r="C28" s="9">
        <v>20.285563657599099</v>
      </c>
      <c r="D28" s="9">
        <v>55.511662944287899</v>
      </c>
      <c r="E28" s="9">
        <f t="shared" si="0"/>
        <v>-0.63457114087974797</v>
      </c>
      <c r="F28" s="9">
        <f t="shared" si="1"/>
        <v>0.63457114087974797</v>
      </c>
      <c r="G28" s="7">
        <f t="shared" si="2"/>
        <v>31</v>
      </c>
      <c r="H28" s="9">
        <v>38.383498456287001</v>
      </c>
      <c r="I28" s="9">
        <f t="shared" si="3"/>
        <v>0.10038048614800328</v>
      </c>
      <c r="J28" s="7">
        <f t="shared" si="4"/>
        <v>32</v>
      </c>
      <c r="K28" s="9">
        <f t="shared" si="5"/>
        <v>6.3698559617002173E-2</v>
      </c>
      <c r="L28" s="7">
        <f t="shared" si="6"/>
        <v>27</v>
      </c>
      <c r="M28" s="6">
        <f t="shared" si="7"/>
        <v>-1</v>
      </c>
      <c r="N28" s="6">
        <f t="shared" si="8"/>
        <v>-6.3698559617002173E-2</v>
      </c>
    </row>
    <row r="29" spans="1:14" x14ac:dyDescent="0.25">
      <c r="A29" s="7">
        <v>17</v>
      </c>
      <c r="B29" s="7" t="s">
        <v>152</v>
      </c>
      <c r="C29" s="9">
        <v>73.780480345509005</v>
      </c>
      <c r="D29" s="9">
        <v>75.300507353715801</v>
      </c>
      <c r="E29" s="9">
        <f t="shared" si="0"/>
        <v>-2.0186145639984034E-2</v>
      </c>
      <c r="F29" s="9">
        <f t="shared" si="1"/>
        <v>2.0186145639984034E-2</v>
      </c>
      <c r="G29" s="7">
        <f t="shared" si="2"/>
        <v>4</v>
      </c>
      <c r="H29" s="9">
        <v>74.550790129831995</v>
      </c>
      <c r="I29" s="9">
        <f t="shared" si="3"/>
        <v>0.19496515057044139</v>
      </c>
      <c r="J29" s="7">
        <f t="shared" si="4"/>
        <v>12</v>
      </c>
      <c r="K29" s="9">
        <f t="shared" si="5"/>
        <v>3.9355949241363462E-3</v>
      </c>
      <c r="L29" s="7">
        <f t="shared" si="6"/>
        <v>4</v>
      </c>
      <c r="M29" s="6">
        <f t="shared" si="7"/>
        <v>-1</v>
      </c>
      <c r="N29" s="6">
        <f t="shared" si="8"/>
        <v>-3.9355949241363462E-3</v>
      </c>
    </row>
    <row r="30" spans="1:14" x14ac:dyDescent="0.25">
      <c r="A30" s="7">
        <v>18</v>
      </c>
      <c r="B30" s="7" t="s">
        <v>153</v>
      </c>
      <c r="C30" s="9">
        <v>76.518034768192493</v>
      </c>
      <c r="D30" s="9">
        <v>67.932875212917793</v>
      </c>
      <c r="E30" s="9">
        <f t="shared" si="0"/>
        <v>0.1263770969264405</v>
      </c>
      <c r="F30" s="9">
        <f t="shared" si="1"/>
        <v>0.1263770969264405</v>
      </c>
      <c r="G30" s="7">
        <f t="shared" si="2"/>
        <v>14</v>
      </c>
      <c r="H30" s="9">
        <v>72.106295338819692</v>
      </c>
      <c r="I30" s="9">
        <f t="shared" si="3"/>
        <v>0.18857231027769095</v>
      </c>
      <c r="J30" s="7">
        <f t="shared" si="4"/>
        <v>14</v>
      </c>
      <c r="K30" s="9">
        <f t="shared" si="5"/>
        <v>2.3831221133606559E-2</v>
      </c>
      <c r="L30" s="7">
        <f t="shared" si="6"/>
        <v>14</v>
      </c>
      <c r="M30" s="6">
        <f t="shared" si="7"/>
        <v>1</v>
      </c>
      <c r="N30" s="6">
        <f t="shared" si="8"/>
        <v>2.3831221133606559E-2</v>
      </c>
    </row>
    <row r="31" spans="1:14" x14ac:dyDescent="0.25">
      <c r="A31" s="7">
        <v>19</v>
      </c>
      <c r="B31" s="7" t="s">
        <v>154</v>
      </c>
      <c r="C31" s="9">
        <v>56.4078486334015</v>
      </c>
      <c r="D31" s="9">
        <v>64.436488800038603</v>
      </c>
      <c r="E31" s="9">
        <f t="shared" si="0"/>
        <v>-0.12459772895993509</v>
      </c>
      <c r="F31" s="9">
        <f t="shared" si="1"/>
        <v>0.12459772895993509</v>
      </c>
      <c r="G31" s="7">
        <f t="shared" si="2"/>
        <v>13</v>
      </c>
      <c r="H31" s="9">
        <v>60.708558970411602</v>
      </c>
      <c r="I31" s="9">
        <f t="shared" si="3"/>
        <v>0.15876496171225077</v>
      </c>
      <c r="J31" s="7">
        <f t="shared" si="4"/>
        <v>22</v>
      </c>
      <c r="K31" s="9">
        <f t="shared" si="5"/>
        <v>1.9781753667757494E-2</v>
      </c>
      <c r="L31" s="7">
        <f t="shared" si="6"/>
        <v>13</v>
      </c>
      <c r="M31" s="6">
        <f t="shared" si="7"/>
        <v>-1</v>
      </c>
      <c r="N31" s="6">
        <f t="shared" si="8"/>
        <v>-1.9781753667757494E-2</v>
      </c>
    </row>
    <row r="32" spans="1:14" x14ac:dyDescent="0.25">
      <c r="A32" s="7">
        <v>20</v>
      </c>
      <c r="B32" s="7" t="s">
        <v>155</v>
      </c>
      <c r="C32" s="9">
        <v>50.5280508410249</v>
      </c>
      <c r="D32" s="9">
        <v>42.009377312282496</v>
      </c>
      <c r="E32" s="9">
        <f t="shared" si="0"/>
        <v>0.20278028558761227</v>
      </c>
      <c r="F32" s="9">
        <f t="shared" si="1"/>
        <v>0.20278028558761227</v>
      </c>
      <c r="G32" s="7">
        <f t="shared" si="2"/>
        <v>19</v>
      </c>
      <c r="H32" s="9">
        <v>45.9848178114052</v>
      </c>
      <c r="I32" s="9">
        <f t="shared" si="3"/>
        <v>0.12025944879915298</v>
      </c>
      <c r="J32" s="7">
        <f t="shared" si="4"/>
        <v>30</v>
      </c>
      <c r="K32" s="9">
        <f t="shared" si="5"/>
        <v>2.4386245372101076E-2</v>
      </c>
      <c r="L32" s="7">
        <f t="shared" si="6"/>
        <v>15</v>
      </c>
      <c r="M32" s="6">
        <f t="shared" si="7"/>
        <v>1</v>
      </c>
      <c r="N32" s="6">
        <f t="shared" si="8"/>
        <v>2.4386245372101076E-2</v>
      </c>
    </row>
    <row r="33" spans="1:14" x14ac:dyDescent="0.25">
      <c r="A33" s="7">
        <v>23</v>
      </c>
      <c r="B33" s="7" t="s">
        <v>156</v>
      </c>
      <c r="C33" s="9">
        <v>66.781868858524405</v>
      </c>
      <c r="D33" s="9">
        <v>50.012421610041805</v>
      </c>
      <c r="E33" s="9">
        <f t="shared" si="0"/>
        <v>0.33530564425049808</v>
      </c>
      <c r="F33" s="9">
        <f t="shared" si="1"/>
        <v>0.33530564425049808</v>
      </c>
      <c r="G33" s="7">
        <f t="shared" si="2"/>
        <v>25</v>
      </c>
      <c r="H33" s="9">
        <v>57.841017129904102</v>
      </c>
      <c r="I33" s="9">
        <f t="shared" si="3"/>
        <v>0.15126576920566634</v>
      </c>
      <c r="J33" s="7">
        <f t="shared" si="4"/>
        <v>23</v>
      </c>
      <c r="K33" s="9">
        <f t="shared" si="5"/>
        <v>5.0720266196553107E-2</v>
      </c>
      <c r="L33" s="7">
        <f t="shared" si="6"/>
        <v>24</v>
      </c>
      <c r="M33" s="6">
        <f t="shared" si="7"/>
        <v>1</v>
      </c>
      <c r="N33" s="6">
        <f t="shared" si="8"/>
        <v>5.0720266196553107E-2</v>
      </c>
    </row>
    <row r="34" spans="1:14" x14ac:dyDescent="0.25">
      <c r="A34" s="7">
        <v>25</v>
      </c>
      <c r="B34" s="7" t="s">
        <v>157</v>
      </c>
      <c r="C34" s="9">
        <v>49.757425079236903</v>
      </c>
      <c r="D34" s="9">
        <v>83.312687603058507</v>
      </c>
      <c r="E34" s="9">
        <f t="shared" si="0"/>
        <v>-0.40276293430473548</v>
      </c>
      <c r="F34" s="9">
        <f t="shared" si="1"/>
        <v>0.40276293430473548</v>
      </c>
      <c r="G34" s="7">
        <f t="shared" si="2"/>
        <v>28</v>
      </c>
      <c r="H34" s="9">
        <v>67.1626319247802</v>
      </c>
      <c r="I34" s="9">
        <f t="shared" si="3"/>
        <v>0.17564364674227786</v>
      </c>
      <c r="J34" s="7">
        <f t="shared" si="4"/>
        <v>17</v>
      </c>
      <c r="K34" s="9">
        <f t="shared" si="5"/>
        <v>7.0742750553904221E-2</v>
      </c>
      <c r="L34" s="7">
        <f t="shared" si="6"/>
        <v>28</v>
      </c>
      <c r="M34" s="6">
        <f t="shared" si="7"/>
        <v>-1</v>
      </c>
      <c r="N34" s="6">
        <f t="shared" si="8"/>
        <v>-7.0742750553904221E-2</v>
      </c>
    </row>
    <row r="35" spans="1:14" x14ac:dyDescent="0.25">
      <c r="A35" s="7">
        <v>27</v>
      </c>
      <c r="B35" s="7" t="s">
        <v>158</v>
      </c>
      <c r="C35" s="9">
        <v>101.698640404473</v>
      </c>
      <c r="D35" s="9">
        <v>104.109849536396</v>
      </c>
      <c r="E35" s="9">
        <f t="shared" si="0"/>
        <v>-2.3160240291002072E-2</v>
      </c>
      <c r="F35" s="9">
        <f t="shared" si="1"/>
        <v>2.3160240291002072E-2</v>
      </c>
      <c r="G35" s="7">
        <f t="shared" si="2"/>
        <v>6</v>
      </c>
      <c r="H35" s="9">
        <v>102.988553338938</v>
      </c>
      <c r="I35" s="9">
        <f t="shared" si="3"/>
        <v>0.26933556000935216</v>
      </c>
      <c r="J35" s="7">
        <f t="shared" si="4"/>
        <v>5</v>
      </c>
      <c r="K35" s="9">
        <f t="shared" si="5"/>
        <v>6.2378762887282044E-3</v>
      </c>
      <c r="L35" s="7">
        <f t="shared" si="6"/>
        <v>6</v>
      </c>
      <c r="M35" s="6">
        <f t="shared" si="7"/>
        <v>-1</v>
      </c>
      <c r="N35" s="6">
        <f t="shared" si="8"/>
        <v>-6.2378762887282044E-3</v>
      </c>
    </row>
    <row r="36" spans="1:14" x14ac:dyDescent="0.25">
      <c r="A36" s="7">
        <v>41</v>
      </c>
      <c r="B36" s="7" t="s">
        <v>159</v>
      </c>
      <c r="C36" s="9">
        <v>34.005495811078703</v>
      </c>
      <c r="D36" s="9">
        <v>29.630552787646401</v>
      </c>
      <c r="E36" s="9">
        <f t="shared" si="0"/>
        <v>0.14764972677986307</v>
      </c>
      <c r="F36" s="9">
        <f t="shared" si="1"/>
        <v>0.14764972677986307</v>
      </c>
      <c r="G36" s="7">
        <f t="shared" si="2"/>
        <v>16</v>
      </c>
      <c r="H36" s="9">
        <v>31.636668329580502</v>
      </c>
      <c r="I36" s="9">
        <f t="shared" si="3"/>
        <v>8.2736182858450913E-2</v>
      </c>
      <c r="J36" s="7">
        <f t="shared" si="4"/>
        <v>33</v>
      </c>
      <c r="K36" s="9">
        <f t="shared" si="5"/>
        <v>1.2215974793859068E-2</v>
      </c>
      <c r="L36" s="7">
        <f t="shared" si="6"/>
        <v>9</v>
      </c>
      <c r="M36" s="6">
        <f t="shared" si="7"/>
        <v>1</v>
      </c>
      <c r="N36" s="6">
        <f t="shared" si="8"/>
        <v>1.2215974793859068E-2</v>
      </c>
    </row>
    <row r="37" spans="1:14" x14ac:dyDescent="0.25">
      <c r="A37" s="7">
        <v>44</v>
      </c>
      <c r="B37" s="7" t="s">
        <v>160</v>
      </c>
      <c r="C37" s="9">
        <v>108.849223923775</v>
      </c>
      <c r="D37" s="9">
        <v>119.32081478443899</v>
      </c>
      <c r="E37" s="9">
        <f t="shared" si="0"/>
        <v>-8.7759967777471359E-2</v>
      </c>
      <c r="F37" s="9">
        <f t="shared" si="1"/>
        <v>8.7759967777471359E-2</v>
      </c>
      <c r="G37" s="7">
        <f t="shared" si="2"/>
        <v>10</v>
      </c>
      <c r="H37" s="9">
        <v>114.46605040714201</v>
      </c>
      <c r="I37" s="9">
        <f t="shared" si="3"/>
        <v>0.29935149867582589</v>
      </c>
      <c r="J37" s="7">
        <f t="shared" si="4"/>
        <v>3</v>
      </c>
      <c r="K37" s="9">
        <f t="shared" si="5"/>
        <v>2.6271077877928241E-2</v>
      </c>
      <c r="L37" s="7">
        <f t="shared" si="6"/>
        <v>16</v>
      </c>
      <c r="M37" s="6">
        <f t="shared" si="7"/>
        <v>-1</v>
      </c>
      <c r="N37" s="6">
        <f t="shared" si="8"/>
        <v>-2.6271077877928241E-2</v>
      </c>
    </row>
    <row r="38" spans="1:14" x14ac:dyDescent="0.25">
      <c r="A38" s="7">
        <v>47</v>
      </c>
      <c r="B38" s="7" t="s">
        <v>161</v>
      </c>
      <c r="C38" s="9">
        <v>66.452268646240398</v>
      </c>
      <c r="D38" s="9">
        <v>105.62595121253101</v>
      </c>
      <c r="E38" s="9">
        <f t="shared" si="0"/>
        <v>-0.37087176131052169</v>
      </c>
      <c r="F38" s="9">
        <f t="shared" si="1"/>
        <v>0.37087176131052169</v>
      </c>
      <c r="G38" s="7">
        <f t="shared" si="2"/>
        <v>26</v>
      </c>
      <c r="H38" s="9">
        <v>87.077526211492398</v>
      </c>
      <c r="I38" s="9">
        <f t="shared" si="3"/>
        <v>0.22772505803840809</v>
      </c>
      <c r="J38" s="7">
        <f t="shared" si="4"/>
        <v>7</v>
      </c>
      <c r="K38" s="9">
        <f t="shared" si="5"/>
        <v>8.4456793369245178E-2</v>
      </c>
      <c r="L38" s="7">
        <f t="shared" si="6"/>
        <v>31</v>
      </c>
      <c r="M38" s="6">
        <f t="shared" si="7"/>
        <v>-1</v>
      </c>
      <c r="N38" s="6">
        <f t="shared" si="8"/>
        <v>-8.4456793369245178E-2</v>
      </c>
    </row>
    <row r="39" spans="1:14" x14ac:dyDescent="0.25">
      <c r="A39" s="7">
        <v>50</v>
      </c>
      <c r="B39" s="7" t="s">
        <v>162</v>
      </c>
      <c r="C39" s="9">
        <v>49.105730708812004</v>
      </c>
      <c r="D39" s="9">
        <v>48.610052840679401</v>
      </c>
      <c r="E39" s="9">
        <f t="shared" si="0"/>
        <v>1.0197023849309499E-2</v>
      </c>
      <c r="F39" s="9">
        <f t="shared" si="1"/>
        <v>1.0197023849309499E-2</v>
      </c>
      <c r="G39" s="7">
        <f t="shared" si="2"/>
        <v>2</v>
      </c>
      <c r="H39" s="9">
        <v>48.849085747988902</v>
      </c>
      <c r="I39" s="9">
        <f t="shared" si="3"/>
        <v>0.12775007939552366</v>
      </c>
      <c r="J39" s="7">
        <f t="shared" si="4"/>
        <v>28</v>
      </c>
      <c r="K39" s="9">
        <f t="shared" si="5"/>
        <v>1.3026706063473368E-3</v>
      </c>
      <c r="L39" s="7">
        <f t="shared" si="6"/>
        <v>2</v>
      </c>
      <c r="M39" s="6">
        <f t="shared" si="7"/>
        <v>1</v>
      </c>
      <c r="N39" s="6">
        <f t="shared" si="8"/>
        <v>1.3026706063473368E-3</v>
      </c>
    </row>
    <row r="40" spans="1:14" x14ac:dyDescent="0.25">
      <c r="A40" s="7">
        <v>52</v>
      </c>
      <c r="B40" s="7" t="s">
        <v>163</v>
      </c>
      <c r="C40" s="9">
        <v>54.183607853713696</v>
      </c>
      <c r="D40" s="9">
        <v>53.788079040260499</v>
      </c>
      <c r="E40" s="9">
        <f t="shared" si="0"/>
        <v>7.3534660562453386E-3</v>
      </c>
      <c r="F40" s="9">
        <f t="shared" si="1"/>
        <v>7.3534660562453386E-3</v>
      </c>
      <c r="G40" s="7">
        <f t="shared" si="2"/>
        <v>1</v>
      </c>
      <c r="H40" s="9">
        <v>53.967128607083197</v>
      </c>
      <c r="I40" s="9">
        <f t="shared" si="3"/>
        <v>0.1411347798783962</v>
      </c>
      <c r="J40" s="7">
        <f t="shared" si="4"/>
        <v>26</v>
      </c>
      <c r="K40" s="9">
        <f t="shared" si="5"/>
        <v>1.0378298131914442E-3</v>
      </c>
      <c r="L40" s="7">
        <f t="shared" si="6"/>
        <v>1</v>
      </c>
      <c r="M40" s="6">
        <f t="shared" si="7"/>
        <v>1</v>
      </c>
      <c r="N40" s="6">
        <f t="shared" si="8"/>
        <v>1.0378298131914442E-3</v>
      </c>
    </row>
    <row r="41" spans="1:14" x14ac:dyDescent="0.25">
      <c r="A41" s="7">
        <v>54</v>
      </c>
      <c r="B41" s="7" t="s">
        <v>164</v>
      </c>
      <c r="C41" s="9">
        <v>53.498946714410394</v>
      </c>
      <c r="D41" s="9">
        <v>75.38468459341891</v>
      </c>
      <c r="E41" s="9">
        <f t="shared" si="0"/>
        <v>-0.29032074614422598</v>
      </c>
      <c r="F41" s="9">
        <f t="shared" si="1"/>
        <v>0.29032074614422598</v>
      </c>
      <c r="G41" s="7">
        <f t="shared" si="2"/>
        <v>24</v>
      </c>
      <c r="H41" s="9">
        <v>65.124806481519599</v>
      </c>
      <c r="I41" s="9">
        <f t="shared" si="3"/>
        <v>0.17031432771440891</v>
      </c>
      <c r="J41" s="7">
        <f t="shared" si="4"/>
        <v>19</v>
      </c>
      <c r="K41" s="9">
        <f t="shared" si="5"/>
        <v>4.9445782701099422E-2</v>
      </c>
      <c r="L41" s="7">
        <f t="shared" si="6"/>
        <v>22</v>
      </c>
      <c r="M41" s="6">
        <f t="shared" si="7"/>
        <v>-1</v>
      </c>
      <c r="N41" s="6">
        <f t="shared" si="8"/>
        <v>-4.9445782701099422E-2</v>
      </c>
    </row>
    <row r="42" spans="1:14" x14ac:dyDescent="0.25">
      <c r="A42" s="7">
        <v>63</v>
      </c>
      <c r="B42" s="7" t="s">
        <v>165</v>
      </c>
      <c r="C42" s="9">
        <v>67.583325681954506</v>
      </c>
      <c r="D42" s="9">
        <v>43.180588141383097</v>
      </c>
      <c r="E42" s="9">
        <f t="shared" si="0"/>
        <v>0.5651321251269501</v>
      </c>
      <c r="F42" s="9">
        <f t="shared" si="1"/>
        <v>0.5651321251269501</v>
      </c>
      <c r="G42" s="7">
        <f t="shared" si="2"/>
        <v>30</v>
      </c>
      <c r="H42" s="9">
        <v>55.060661444214503</v>
      </c>
      <c r="I42" s="9">
        <f t="shared" si="3"/>
        <v>0.14399458584254135</v>
      </c>
      <c r="J42" s="7">
        <f t="shared" si="4"/>
        <v>25</v>
      </c>
      <c r="K42" s="9">
        <f t="shared" si="5"/>
        <v>8.137596630397044E-2</v>
      </c>
      <c r="L42" s="7">
        <f t="shared" si="6"/>
        <v>30</v>
      </c>
      <c r="M42" s="6">
        <f t="shared" si="7"/>
        <v>1</v>
      </c>
      <c r="N42" s="6">
        <f t="shared" si="8"/>
        <v>8.137596630397044E-2</v>
      </c>
    </row>
    <row r="43" spans="1:14" x14ac:dyDescent="0.25">
      <c r="A43" s="7">
        <v>66</v>
      </c>
      <c r="B43" s="7" t="s">
        <v>166</v>
      </c>
      <c r="C43" s="9">
        <v>84.328322543553796</v>
      </c>
      <c r="D43" s="9">
        <v>68.775443684069302</v>
      </c>
      <c r="E43" s="9">
        <f t="shared" si="0"/>
        <v>0.22614000036014398</v>
      </c>
      <c r="F43" s="9">
        <f t="shared" si="1"/>
        <v>0.22614000036014398</v>
      </c>
      <c r="G43" s="7">
        <f t="shared" si="2"/>
        <v>21</v>
      </c>
      <c r="H43" s="9">
        <v>76.212104203972501</v>
      </c>
      <c r="I43" s="9">
        <f t="shared" si="3"/>
        <v>0.19930981744849219</v>
      </c>
      <c r="J43" s="7">
        <f t="shared" si="4"/>
        <v>10</v>
      </c>
      <c r="K43" s="9">
        <f t="shared" si="5"/>
        <v>4.5071922189582253E-2</v>
      </c>
      <c r="L43" s="7">
        <f t="shared" si="6"/>
        <v>21</v>
      </c>
      <c r="M43" s="6">
        <f t="shared" si="7"/>
        <v>1</v>
      </c>
      <c r="N43" s="6">
        <f t="shared" si="8"/>
        <v>4.5071922189582253E-2</v>
      </c>
    </row>
    <row r="44" spans="1:14" x14ac:dyDescent="0.25">
      <c r="A44" s="7">
        <v>68</v>
      </c>
      <c r="B44" s="7" t="s">
        <v>167</v>
      </c>
      <c r="C44" s="9">
        <v>64.06594263792411</v>
      </c>
      <c r="D44" s="9">
        <v>41.589159778980296</v>
      </c>
      <c r="E44" s="9">
        <f t="shared" si="0"/>
        <v>0.54044811144042093</v>
      </c>
      <c r="F44" s="9">
        <f t="shared" si="1"/>
        <v>0.54044811144042093</v>
      </c>
      <c r="G44" s="7">
        <f t="shared" si="2"/>
        <v>29</v>
      </c>
      <c r="H44" s="9">
        <v>53.043213063100602</v>
      </c>
      <c r="I44" s="9">
        <f t="shared" si="3"/>
        <v>0.1387185568868862</v>
      </c>
      <c r="J44" s="7">
        <f t="shared" si="4"/>
        <v>27</v>
      </c>
      <c r="K44" s="9">
        <f t="shared" si="5"/>
        <v>7.4970182091258247E-2</v>
      </c>
      <c r="L44" s="7">
        <f t="shared" si="6"/>
        <v>29</v>
      </c>
      <c r="M44" s="6">
        <f t="shared" si="7"/>
        <v>1</v>
      </c>
      <c r="N44" s="6">
        <f t="shared" si="8"/>
        <v>7.4970182091258247E-2</v>
      </c>
    </row>
    <row r="45" spans="1:14" x14ac:dyDescent="0.25">
      <c r="A45" s="7">
        <v>70</v>
      </c>
      <c r="B45" s="7" t="s">
        <v>168</v>
      </c>
      <c r="C45" s="9">
        <v>48.7889437128689</v>
      </c>
      <c r="D45" s="9">
        <v>78.231666462117602</v>
      </c>
      <c r="E45" s="9">
        <f t="shared" si="0"/>
        <v>-0.37635300487310797</v>
      </c>
      <c r="F45" s="9">
        <f t="shared" si="1"/>
        <v>0.37635300487310797</v>
      </c>
      <c r="G45" s="7">
        <f t="shared" si="2"/>
        <v>27</v>
      </c>
      <c r="H45" s="9">
        <v>64.389928211238299</v>
      </c>
      <c r="I45" s="9">
        <f t="shared" si="3"/>
        <v>0.16839247480893571</v>
      </c>
      <c r="J45" s="7">
        <f t="shared" si="4"/>
        <v>20</v>
      </c>
      <c r="K45" s="9">
        <f t="shared" si="5"/>
        <v>6.3375013892362095E-2</v>
      </c>
      <c r="L45" s="7">
        <f t="shared" si="6"/>
        <v>26</v>
      </c>
      <c r="M45" s="6">
        <f t="shared" si="7"/>
        <v>-1</v>
      </c>
      <c r="N45" s="6">
        <f t="shared" si="8"/>
        <v>-6.3375013892362095E-2</v>
      </c>
    </row>
    <row r="46" spans="1:14" x14ac:dyDescent="0.25">
      <c r="A46" s="7">
        <v>73</v>
      </c>
      <c r="B46" s="7" t="s">
        <v>169</v>
      </c>
      <c r="C46" s="9">
        <v>60.458923726393699</v>
      </c>
      <c r="D46" s="9">
        <v>82.696989777489293</v>
      </c>
      <c r="E46" s="9">
        <f t="shared" si="0"/>
        <v>-0.26891022407140813</v>
      </c>
      <c r="F46" s="9">
        <f t="shared" si="1"/>
        <v>0.26891022407140813</v>
      </c>
      <c r="G46" s="7">
        <f t="shared" si="2"/>
        <v>22</v>
      </c>
      <c r="H46" s="9">
        <v>71.638993070479103</v>
      </c>
      <c r="I46" s="9">
        <f t="shared" si="3"/>
        <v>0.18735022186051567</v>
      </c>
      <c r="J46" s="7">
        <f t="shared" si="4"/>
        <v>15</v>
      </c>
      <c r="K46" s="9">
        <f t="shared" si="5"/>
        <v>5.0380390140339293E-2</v>
      </c>
      <c r="L46" s="7">
        <f t="shared" si="6"/>
        <v>23</v>
      </c>
      <c r="M46" s="6">
        <f t="shared" si="7"/>
        <v>-1</v>
      </c>
      <c r="N46" s="6">
        <f t="shared" si="8"/>
        <v>-5.0380390140339293E-2</v>
      </c>
    </row>
    <row r="47" spans="1:14" x14ac:dyDescent="0.25">
      <c r="A47" s="7">
        <v>76</v>
      </c>
      <c r="B47" s="7" t="s">
        <v>170</v>
      </c>
      <c r="C47" s="9">
        <v>110.08156553352499</v>
      </c>
      <c r="D47" s="9">
        <v>107.772502352975</v>
      </c>
      <c r="E47" s="9">
        <f t="shared" si="0"/>
        <v>2.1425346263069838E-2</v>
      </c>
      <c r="F47" s="9">
        <f t="shared" si="1"/>
        <v>2.1425346263069838E-2</v>
      </c>
      <c r="G47" s="7">
        <f t="shared" si="2"/>
        <v>5</v>
      </c>
      <c r="H47" s="9">
        <v>108.890205655429</v>
      </c>
      <c r="I47" s="9">
        <f t="shared" si="3"/>
        <v>0.28476955514870927</v>
      </c>
      <c r="J47" s="7">
        <f t="shared" si="4"/>
        <v>4</v>
      </c>
      <c r="K47" s="9">
        <f t="shared" si="5"/>
        <v>6.1012863242414584E-3</v>
      </c>
      <c r="L47" s="7">
        <f t="shared" si="6"/>
        <v>5</v>
      </c>
      <c r="M47" s="6">
        <f t="shared" si="7"/>
        <v>1</v>
      </c>
      <c r="N47" s="6">
        <f t="shared" si="8"/>
        <v>6.1012863242414584E-3</v>
      </c>
    </row>
    <row r="48" spans="1:14" x14ac:dyDescent="0.25">
      <c r="A48" s="7">
        <v>81</v>
      </c>
      <c r="B48" s="7" t="s">
        <v>171</v>
      </c>
      <c r="C48" s="9">
        <v>68.12129835410461</v>
      </c>
      <c r="D48" s="9">
        <v>79.01243066302591</v>
      </c>
      <c r="E48" s="9">
        <f t="shared" si="0"/>
        <v>-0.13784074502618529</v>
      </c>
      <c r="F48" s="9">
        <f t="shared" si="1"/>
        <v>0.13784074502618529</v>
      </c>
      <c r="G48" s="7">
        <f t="shared" si="2"/>
        <v>15</v>
      </c>
      <c r="H48" s="9">
        <v>73.952284377056102</v>
      </c>
      <c r="I48" s="9">
        <f t="shared" si="3"/>
        <v>0.19339993893413263</v>
      </c>
      <c r="J48" s="7">
        <f t="shared" si="4"/>
        <v>13</v>
      </c>
      <c r="K48" s="9">
        <f t="shared" si="5"/>
        <v>2.6658391670699579E-2</v>
      </c>
      <c r="L48" s="7">
        <f t="shared" si="6"/>
        <v>17</v>
      </c>
      <c r="M48" s="6">
        <f t="shared" si="7"/>
        <v>-1</v>
      </c>
      <c r="N48" s="6">
        <f t="shared" si="8"/>
        <v>-2.6658391670699579E-2</v>
      </c>
    </row>
    <row r="49" spans="1:25" x14ac:dyDescent="0.25">
      <c r="A49" s="7">
        <v>85</v>
      </c>
      <c r="B49" s="7" t="s">
        <v>172</v>
      </c>
      <c r="C49" s="9">
        <v>65.746716981097393</v>
      </c>
      <c r="D49" s="9">
        <v>59.640471245777697</v>
      </c>
      <c r="E49" s="9">
        <f t="shared" si="0"/>
        <v>0.1023842637016721</v>
      </c>
      <c r="F49" s="9">
        <f t="shared" si="1"/>
        <v>0.1023842637016721</v>
      </c>
      <c r="G49" s="7">
        <f t="shared" si="2"/>
        <v>12</v>
      </c>
      <c r="H49" s="9">
        <v>62.464284386782801</v>
      </c>
      <c r="I49" s="9">
        <f t="shared" si="3"/>
        <v>0.16335653303653894</v>
      </c>
      <c r="J49" s="7">
        <f t="shared" si="4"/>
        <v>21</v>
      </c>
      <c r="K49" s="9">
        <f t="shared" si="5"/>
        <v>1.6725138355803911E-2</v>
      </c>
      <c r="L49" s="7">
        <f t="shared" si="6"/>
        <v>11</v>
      </c>
      <c r="M49" s="6">
        <f t="shared" si="7"/>
        <v>1</v>
      </c>
      <c r="N49" s="6">
        <f t="shared" si="8"/>
        <v>1.6725138355803911E-2</v>
      </c>
    </row>
    <row r="50" spans="1:25" x14ac:dyDescent="0.25">
      <c r="A50" s="7">
        <v>86</v>
      </c>
      <c r="B50" s="7" t="s">
        <v>173</v>
      </c>
      <c r="C50" s="9">
        <v>72.322632282518299</v>
      </c>
      <c r="D50" s="9">
        <v>65.960541062515389</v>
      </c>
      <c r="E50" s="9">
        <f t="shared" si="0"/>
        <v>9.6452987157475162E-2</v>
      </c>
      <c r="F50" s="9">
        <f t="shared" si="1"/>
        <v>9.6452987157475162E-2</v>
      </c>
      <c r="G50" s="7">
        <f t="shared" si="2"/>
        <v>11</v>
      </c>
      <c r="H50" s="9">
        <v>68.753437467766801</v>
      </c>
      <c r="I50" s="9">
        <f t="shared" si="3"/>
        <v>0.17980391978132332</v>
      </c>
      <c r="J50" s="7">
        <f t="shared" si="4"/>
        <v>16</v>
      </c>
      <c r="K50" s="9">
        <f t="shared" si="5"/>
        <v>1.7342625165531672E-2</v>
      </c>
      <c r="L50" s="7">
        <f t="shared" si="6"/>
        <v>12</v>
      </c>
      <c r="M50" s="6">
        <f t="shared" si="7"/>
        <v>1</v>
      </c>
      <c r="N50" s="6">
        <f t="shared" si="8"/>
        <v>1.7342625165531672E-2</v>
      </c>
    </row>
    <row r="51" spans="1:25" x14ac:dyDescent="0.25">
      <c r="A51" s="7">
        <v>88</v>
      </c>
      <c r="B51" s="7" t="s">
        <v>116</v>
      </c>
      <c r="C51" s="9">
        <v>35.6030177375224</v>
      </c>
      <c r="D51" s="9">
        <v>41.927044996235097</v>
      </c>
      <c r="E51" s="9">
        <f t="shared" si="0"/>
        <v>-0.15083407999014889</v>
      </c>
      <c r="F51" s="9">
        <f t="shared" si="1"/>
        <v>0.15083407999014889</v>
      </c>
      <c r="G51" s="7">
        <f t="shared" si="2"/>
        <v>17</v>
      </c>
      <c r="H51" s="9">
        <v>39.188890042815899</v>
      </c>
      <c r="I51" s="9">
        <f t="shared" si="3"/>
        <v>0.10248674540645397</v>
      </c>
      <c r="J51" s="7">
        <f t="shared" si="4"/>
        <v>31</v>
      </c>
      <c r="K51" s="9">
        <f t="shared" si="5"/>
        <v>1.5458493954567103E-2</v>
      </c>
      <c r="L51" s="7">
        <f t="shared" si="6"/>
        <v>10</v>
      </c>
      <c r="M51" s="6">
        <f t="shared" si="7"/>
        <v>-1</v>
      </c>
      <c r="N51" s="6">
        <f t="shared" si="8"/>
        <v>-1.5458493954567103E-2</v>
      </c>
    </row>
    <row r="52" spans="1:25" x14ac:dyDescent="0.25">
      <c r="A52" s="7">
        <v>91</v>
      </c>
      <c r="B52" s="7" t="s">
        <v>174</v>
      </c>
      <c r="C52" s="9">
        <v>86.597392727545795</v>
      </c>
      <c r="D52" s="9">
        <v>48.708863669444099</v>
      </c>
      <c r="E52" s="23">
        <f t="shared" si="0"/>
        <v>0.77785696901547341</v>
      </c>
      <c r="F52" s="9">
        <f t="shared" si="1"/>
        <v>0.77785696901547341</v>
      </c>
      <c r="G52" s="7">
        <f t="shared" si="2"/>
        <v>33</v>
      </c>
      <c r="H52" s="9">
        <v>67.056894306397098</v>
      </c>
      <c r="I52" s="9">
        <f t="shared" si="3"/>
        <v>0.17536712183015929</v>
      </c>
      <c r="J52" s="7">
        <f t="shared" si="4"/>
        <v>18</v>
      </c>
      <c r="K52" s="9">
        <f t="shared" si="5"/>
        <v>0.13641053785177495</v>
      </c>
      <c r="L52" s="7">
        <f t="shared" si="6"/>
        <v>32</v>
      </c>
      <c r="M52" s="6">
        <f t="shared" si="7"/>
        <v>1</v>
      </c>
      <c r="N52" s="6">
        <f t="shared" si="8"/>
        <v>0.13641053785177495</v>
      </c>
    </row>
    <row r="53" spans="1:25" x14ac:dyDescent="0.25">
      <c r="A53" s="7">
        <v>94</v>
      </c>
      <c r="B53" s="7" t="s">
        <v>175</v>
      </c>
      <c r="C53" s="9">
        <v>127.669290177562</v>
      </c>
      <c r="D53" s="9">
        <v>129.085449192292</v>
      </c>
      <c r="E53" s="9">
        <f t="shared" si="0"/>
        <v>-1.0970709894810988E-2</v>
      </c>
      <c r="F53" s="9">
        <f t="shared" si="1"/>
        <v>1.0970709894810988E-2</v>
      </c>
      <c r="G53" s="7">
        <f t="shared" si="2"/>
        <v>3</v>
      </c>
      <c r="H53" s="9">
        <v>128.442533722203</v>
      </c>
      <c r="I53" s="9">
        <f t="shared" si="3"/>
        <v>0.33590278363498732</v>
      </c>
      <c r="J53" s="7">
        <f t="shared" si="4"/>
        <v>2</v>
      </c>
      <c r="K53" s="9">
        <f t="shared" si="5"/>
        <v>3.6850919921189097E-3</v>
      </c>
      <c r="L53" s="7">
        <f t="shared" si="6"/>
        <v>3</v>
      </c>
      <c r="M53" s="6">
        <f t="shared" si="7"/>
        <v>-1</v>
      </c>
      <c r="N53" s="6">
        <f t="shared" si="8"/>
        <v>-3.6850919921189097E-3</v>
      </c>
    </row>
    <row r="54" spans="1:25" x14ac:dyDescent="0.25">
      <c r="A54" s="7">
        <v>95</v>
      </c>
      <c r="B54" s="7" t="s">
        <v>176</v>
      </c>
      <c r="C54" s="9">
        <v>73.747105717097199</v>
      </c>
      <c r="D54" s="9">
        <v>77.037319721190102</v>
      </c>
      <c r="E54" s="9">
        <f t="shared" si="0"/>
        <v>-4.270935198681227E-2</v>
      </c>
      <c r="F54" s="9">
        <f t="shared" si="1"/>
        <v>4.270935198681227E-2</v>
      </c>
      <c r="G54" s="7">
        <f t="shared" si="2"/>
        <v>7</v>
      </c>
      <c r="H54" s="9">
        <v>75.579529549264805</v>
      </c>
      <c r="I54" s="9">
        <f t="shared" si="3"/>
        <v>0.19765550885448066</v>
      </c>
      <c r="J54" s="7">
        <f t="shared" si="4"/>
        <v>11</v>
      </c>
      <c r="K54" s="9">
        <f t="shared" si="5"/>
        <v>8.4417386997985046E-3</v>
      </c>
      <c r="L54" s="7">
        <f t="shared" si="6"/>
        <v>7</v>
      </c>
      <c r="M54" s="6">
        <f t="shared" si="7"/>
        <v>-1</v>
      </c>
      <c r="N54" s="6">
        <f t="shared" si="8"/>
        <v>-8.4417386997985046E-3</v>
      </c>
    </row>
    <row r="55" spans="1:25" x14ac:dyDescent="0.25">
      <c r="A55" s="7">
        <v>97</v>
      </c>
      <c r="B55" s="7" t="s">
        <v>177</v>
      </c>
      <c r="C55" s="9">
        <v>85.461163392984687</v>
      </c>
      <c r="D55" s="9">
        <v>73.661835330462495</v>
      </c>
      <c r="E55" s="9">
        <f t="shared" si="0"/>
        <v>0.16018237951291769</v>
      </c>
      <c r="F55" s="9">
        <f t="shared" si="1"/>
        <v>0.16018237951291769</v>
      </c>
      <c r="G55" s="7">
        <f t="shared" si="2"/>
        <v>18</v>
      </c>
      <c r="H55" s="9">
        <v>79.491675447624502</v>
      </c>
      <c r="I55" s="9">
        <f t="shared" si="3"/>
        <v>0.20788654883137314</v>
      </c>
      <c r="J55" s="7">
        <f t="shared" si="4"/>
        <v>8</v>
      </c>
      <c r="K55" s="9">
        <f t="shared" si="5"/>
        <v>3.329976206053771E-2</v>
      </c>
      <c r="L55" s="7">
        <f t="shared" si="6"/>
        <v>19</v>
      </c>
      <c r="M55" s="6">
        <f t="shared" si="7"/>
        <v>1</v>
      </c>
      <c r="N55" s="6">
        <f t="shared" si="8"/>
        <v>3.329976206053771E-2</v>
      </c>
    </row>
    <row r="56" spans="1:25" x14ac:dyDescent="0.25">
      <c r="A56" s="7">
        <v>99</v>
      </c>
      <c r="B56" s="7" t="s">
        <v>178</v>
      </c>
      <c r="C56" s="9">
        <v>392.57468037544703</v>
      </c>
      <c r="D56" s="9">
        <v>373.33130558293198</v>
      </c>
      <c r="E56" s="9">
        <f t="shared" si="0"/>
        <v>5.1545033874048699E-2</v>
      </c>
      <c r="F56" s="9">
        <f t="shared" si="1"/>
        <v>5.1545033874048699E-2</v>
      </c>
      <c r="G56" s="7">
        <f t="shared" si="2"/>
        <v>9</v>
      </c>
      <c r="H56" s="9">
        <v>382.38008132072099</v>
      </c>
      <c r="I56" s="9">
        <f t="shared" si="3"/>
        <v>1</v>
      </c>
      <c r="J56" s="7">
        <f t="shared" si="4"/>
        <v>1</v>
      </c>
      <c r="K56" s="9">
        <f t="shared" si="5"/>
        <v>5.1545033874048699E-2</v>
      </c>
      <c r="L56" s="7">
        <f t="shared" si="6"/>
        <v>25</v>
      </c>
      <c r="M56" s="6">
        <f t="shared" si="7"/>
        <v>1</v>
      </c>
      <c r="N56" s="6">
        <f t="shared" si="8"/>
        <v>5.1545033874048699E-2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78.866589400759409</v>
      </c>
      <c r="D58" s="29">
        <f>AVERAGE(D24:D56)</f>
        <v>78.6737285697711</v>
      </c>
      <c r="E58" s="29">
        <f>AVERAGE(E24:E56)</f>
        <v>3.9942097895680609E-2</v>
      </c>
      <c r="F58" s="29">
        <f>AVERAGE(F24:F56)</f>
        <v>0.23061304144134742</v>
      </c>
      <c r="G58" s="26" t="s">
        <v>124</v>
      </c>
      <c r="H58" s="29">
        <f>AVERAGE(H24:H56)</f>
        <v>78.811790558252</v>
      </c>
      <c r="I58" s="29">
        <f>AVERAGE(I24:I56)</f>
        <v>0.20610851455975471</v>
      </c>
      <c r="J58" s="26" t="s">
        <v>124</v>
      </c>
      <c r="K58" s="29">
        <f>AVERAGE(K24:K56)</f>
        <v>3.9484216733734971E-2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61.072860344759555</v>
      </c>
      <c r="D59" s="29">
        <f>_xlfn.STDEV.S(D24:D56)</f>
        <v>58.070643212016748</v>
      </c>
      <c r="E59" s="29">
        <f>_xlfn.STDEV.S(E24:E56)</f>
        <v>0.31821267367859424</v>
      </c>
      <c r="F59" s="29">
        <f>_xlfn.STDEV.S(F24:F56)</f>
        <v>0.21922638555972285</v>
      </c>
      <c r="G59" s="26" t="s">
        <v>124</v>
      </c>
      <c r="H59" s="29">
        <f>_xlfn.STDEV.S(H24:H56)</f>
        <v>58.690676816474927</v>
      </c>
      <c r="I59" s="29">
        <f>_xlfn.STDEV.S(I24:I56)</f>
        <v>0.15348779835435039</v>
      </c>
      <c r="J59" s="26" t="s">
        <v>124</v>
      </c>
      <c r="K59" s="29">
        <f>_xlfn.STDEV.S(K24:K56)</f>
        <v>3.7251250940405316E-2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3729.8942706905045</v>
      </c>
      <c r="D60" s="29">
        <f>_xlfn.VAR.S(D24:D56)</f>
        <v>3372.1996030573464</v>
      </c>
      <c r="E60" s="29">
        <f>_xlfn.VAR.S(E24:E56)</f>
        <v>0.1012593056896795</v>
      </c>
      <c r="F60" s="29">
        <f>_xlfn.VAR.S(F24:F56)</f>
        <v>4.8060208125580255E-2</v>
      </c>
      <c r="G60" s="26" t="s">
        <v>124</v>
      </c>
      <c r="H60" s="29">
        <f>_xlfn.VAR.S(H24:H56)</f>
        <v>3444.5955451759073</v>
      </c>
      <c r="I60" s="29">
        <f>_xlfn.VAR.S(I24:I56)</f>
        <v>2.3558504243665727E-2</v>
      </c>
      <c r="J60" s="26" t="s">
        <v>124</v>
      </c>
      <c r="K60" s="29">
        <f>_xlfn.VAR.S(K24:K56)</f>
        <v>1.387655696625048E-3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392.57468037544703</v>
      </c>
      <c r="D61" s="29">
        <f>MAX(D24:D56)</f>
        <v>373.33130558293198</v>
      </c>
      <c r="E61" s="29">
        <f>MAX(E24:E56)</f>
        <v>0.77785696901547341</v>
      </c>
      <c r="F61" s="29">
        <f>MAX(F24:F56)</f>
        <v>0.77785696901547341</v>
      </c>
      <c r="G61" s="26" t="s">
        <v>124</v>
      </c>
      <c r="H61" s="29">
        <f>MAX(H24:H56)</f>
        <v>382.38008132072099</v>
      </c>
      <c r="I61" s="29">
        <f>MAX(I24:I56)</f>
        <v>1</v>
      </c>
      <c r="J61" s="26" t="s">
        <v>124</v>
      </c>
      <c r="K61" s="29">
        <f>MAX(K24:K56)</f>
        <v>0.15852061920361399</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20.285563657599099</v>
      </c>
      <c r="D62" s="29">
        <f>MIN(D24:D56)</f>
        <v>29.630552787646401</v>
      </c>
      <c r="E62" s="29">
        <f>MIN(E24:E56)</f>
        <v>-0.63457114087974797</v>
      </c>
      <c r="F62" s="29">
        <f>MIN(F24:F56)</f>
        <v>7.3534660562453386E-3</v>
      </c>
      <c r="G62" s="26" t="s">
        <v>124</v>
      </c>
      <c r="H62" s="29">
        <f>MIN(H24:H56)</f>
        <v>31.636668329580502</v>
      </c>
      <c r="I62" s="29">
        <f>MIN(I24:I56)</f>
        <v>8.2736182858450913E-2</v>
      </c>
      <c r="J62" s="26" t="s">
        <v>124</v>
      </c>
      <c r="K62" s="29">
        <f>MIN(K24:K56)</f>
        <v>1.0378298131914442E-3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8:L18"/>
    <mergeCell ref="B17:L17"/>
    <mergeCell ref="B16:L16"/>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D0259-E392-42D7-9C27-06B36C80E6C7}">
  <sheetPr>
    <tabColor rgb="FF00B050"/>
  </sheetPr>
  <dimension ref="A14:Y64"/>
  <sheetViews>
    <sheetView zoomScale="80" zoomScaleNormal="80" workbookViewId="0"/>
  </sheetViews>
  <sheetFormatPr baseColWidth="10" defaultColWidth="10.625" defaultRowHeight="15" x14ac:dyDescent="0.25"/>
  <cols>
    <col min="1" max="1" width="16.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46</v>
      </c>
      <c r="C16" s="36"/>
      <c r="D16" s="36"/>
      <c r="E16" s="36"/>
      <c r="F16" s="36"/>
      <c r="G16" s="36"/>
      <c r="H16" s="36"/>
      <c r="I16" s="36"/>
      <c r="J16" s="36"/>
      <c r="K16" s="36"/>
      <c r="L16" s="36"/>
    </row>
    <row r="17" spans="1:14" s="3" customFormat="1" ht="44.1" customHeight="1" x14ac:dyDescent="0.25">
      <c r="A17" s="2" t="s">
        <v>66</v>
      </c>
      <c r="B17" s="36" t="s">
        <v>208</v>
      </c>
      <c r="C17" s="36"/>
      <c r="D17" s="36"/>
      <c r="E17" s="36"/>
      <c r="F17" s="36"/>
      <c r="G17" s="36"/>
      <c r="H17" s="36"/>
      <c r="I17" s="36"/>
      <c r="J17" s="36"/>
      <c r="K17" s="36"/>
      <c r="L17" s="36"/>
    </row>
    <row r="18" spans="1:14" s="3" customFormat="1" ht="44.1" customHeight="1" x14ac:dyDescent="0.25">
      <c r="A18" s="2" t="s">
        <v>68</v>
      </c>
      <c r="B18" s="36" t="s">
        <v>209</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241</v>
      </c>
      <c r="C20" s="36"/>
      <c r="D20" s="36"/>
      <c r="E20" s="36"/>
      <c r="F20" s="36"/>
      <c r="G20" s="36"/>
      <c r="H20" s="36"/>
      <c r="I20" s="36"/>
      <c r="J20" s="36"/>
      <c r="K20" s="36"/>
      <c r="L20" s="36"/>
    </row>
    <row r="21" spans="1:14" s="3" customFormat="1" ht="43.7" customHeight="1" x14ac:dyDescent="0.25">
      <c r="A21" s="27" t="s">
        <v>72</v>
      </c>
      <c r="B21" s="37" t="s">
        <v>203</v>
      </c>
      <c r="C21" s="37"/>
      <c r="D21" s="37"/>
      <c r="E21" s="28" t="s">
        <v>74</v>
      </c>
      <c r="F21" s="38" t="s">
        <v>210</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0.21674608874960299</v>
      </c>
      <c r="D24" s="9">
        <v>0.21367658822545901</v>
      </c>
      <c r="E24" s="9">
        <f>(C24-D24)/D24</f>
        <v>1.4365170043361157E-2</v>
      </c>
      <c r="F24" s="9">
        <f>ABS(E24)</f>
        <v>1.4365170043361157E-2</v>
      </c>
      <c r="G24" s="7">
        <f>RANK(F24,$F$24:$F$56,1)</f>
        <v>2</v>
      </c>
      <c r="H24" s="9">
        <v>0.215286153696544</v>
      </c>
      <c r="I24" s="9">
        <f>MIN($H$24:$H$56)/H24</f>
        <v>0.39383911883537265</v>
      </c>
      <c r="J24" s="7">
        <f>RANK(I24,$I$24:$I$56,1)</f>
        <v>26</v>
      </c>
      <c r="K24" s="9">
        <f>I24*F24</f>
        <v>5.6575659117976502E-3</v>
      </c>
      <c r="L24" s="7">
        <f>RANK(K24,$K$24:$K$56,1)</f>
        <v>3</v>
      </c>
      <c r="M24" s="6">
        <f>IF(E24&gt;0,1,-1)</f>
        <v>1</v>
      </c>
      <c r="N24" s="6">
        <f>K24*M24</f>
        <v>5.6575659117976502E-3</v>
      </c>
    </row>
    <row r="25" spans="1:14" x14ac:dyDescent="0.25">
      <c r="A25" s="7">
        <v>8</v>
      </c>
      <c r="B25" s="7" t="s">
        <v>148</v>
      </c>
      <c r="C25" s="9">
        <v>0.12978711148977501</v>
      </c>
      <c r="D25" s="9">
        <v>0.135226532559826</v>
      </c>
      <c r="E25" s="9">
        <f t="shared" ref="E25:E56" si="0">(C25-D25)/D25</f>
        <v>-4.0224510435069548E-2</v>
      </c>
      <c r="F25" s="9">
        <f t="shared" ref="F25:F56" si="1">ABS(E25)</f>
        <v>4.0224510435069548E-2</v>
      </c>
      <c r="G25" s="7">
        <f t="shared" ref="G25:G56" si="2">RANK(F25,$F$24:$F$56,1)</f>
        <v>6</v>
      </c>
      <c r="H25" s="9">
        <v>0.13240248919410899</v>
      </c>
      <c r="I25" s="9">
        <f t="shared" ref="I25:I56" si="3">MIN($H$24:$H$56)/H25</f>
        <v>0.64038153349971905</v>
      </c>
      <c r="J25" s="7">
        <f t="shared" ref="J25:J56" si="4">RANK(I25,$I$24:$I$56,1)</f>
        <v>31</v>
      </c>
      <c r="K25" s="9">
        <f t="shared" ref="K25:K56" si="5">I25*F25</f>
        <v>2.5759033676685288E-2</v>
      </c>
      <c r="L25" s="7">
        <f t="shared" ref="L25:L56" si="6">RANK(K25,$K$24:$K$56,1)</f>
        <v>17</v>
      </c>
      <c r="M25" s="6">
        <f t="shared" ref="M25:M56" si="7">IF(E25&gt;0,1,-1)</f>
        <v>-1</v>
      </c>
      <c r="N25" s="6">
        <f t="shared" ref="N25:N56" si="8">K25*M25</f>
        <v>-2.5759033676685288E-2</v>
      </c>
    </row>
    <row r="26" spans="1:14" x14ac:dyDescent="0.25">
      <c r="A26" s="7">
        <v>11</v>
      </c>
      <c r="B26" s="7" t="s">
        <v>149</v>
      </c>
      <c r="C26" s="9">
        <v>0.12722950680907699</v>
      </c>
      <c r="D26" s="9">
        <v>0.118999886327778</v>
      </c>
      <c r="E26" s="9">
        <f t="shared" si="0"/>
        <v>6.9156540693081012E-2</v>
      </c>
      <c r="F26" s="9">
        <f t="shared" si="1"/>
        <v>6.9156540693081012E-2</v>
      </c>
      <c r="G26" s="7">
        <f t="shared" si="2"/>
        <v>17</v>
      </c>
      <c r="H26" s="9">
        <v>0.123345536444354</v>
      </c>
      <c r="I26" s="9">
        <f t="shared" si="3"/>
        <v>0.68740314010109904</v>
      </c>
      <c r="J26" s="7">
        <f t="shared" si="4"/>
        <v>32</v>
      </c>
      <c r="K26" s="9">
        <f t="shared" si="5"/>
        <v>4.7538423230953322E-2</v>
      </c>
      <c r="L26" s="7">
        <f t="shared" si="6"/>
        <v>27</v>
      </c>
      <c r="M26" s="6">
        <f t="shared" si="7"/>
        <v>1</v>
      </c>
      <c r="N26" s="6">
        <f t="shared" si="8"/>
        <v>4.7538423230953322E-2</v>
      </c>
    </row>
    <row r="27" spans="1:14" x14ac:dyDescent="0.25">
      <c r="A27" s="7">
        <v>13</v>
      </c>
      <c r="B27" s="7" t="s">
        <v>150</v>
      </c>
      <c r="C27" s="9">
        <v>0.19197523430437399</v>
      </c>
      <c r="D27" s="9">
        <v>0.203875705581292</v>
      </c>
      <c r="E27" s="9">
        <f t="shared" si="0"/>
        <v>-5.8371208295698085E-2</v>
      </c>
      <c r="F27" s="9">
        <f t="shared" si="1"/>
        <v>5.8371208295698085E-2</v>
      </c>
      <c r="G27" s="7">
        <f t="shared" si="2"/>
        <v>13</v>
      </c>
      <c r="H27" s="9">
        <v>0.19781369533286999</v>
      </c>
      <c r="I27" s="9">
        <f t="shared" si="3"/>
        <v>0.42862608135714131</v>
      </c>
      <c r="J27" s="7">
        <f t="shared" si="4"/>
        <v>29</v>
      </c>
      <c r="K27" s="9">
        <f t="shared" si="5"/>
        <v>2.5019422275866531E-2</v>
      </c>
      <c r="L27" s="7">
        <f t="shared" si="6"/>
        <v>15</v>
      </c>
      <c r="M27" s="6">
        <f t="shared" si="7"/>
        <v>-1</v>
      </c>
      <c r="N27" s="6">
        <f t="shared" si="8"/>
        <v>-2.5019422275866531E-2</v>
      </c>
    </row>
    <row r="28" spans="1:14" x14ac:dyDescent="0.25">
      <c r="A28" s="7">
        <v>15</v>
      </c>
      <c r="B28" s="7" t="s">
        <v>151</v>
      </c>
      <c r="C28" s="9">
        <v>0.28838358383121998</v>
      </c>
      <c r="D28" s="9">
        <v>0.31577039082533498</v>
      </c>
      <c r="E28" s="9">
        <f t="shared" si="0"/>
        <v>-8.6730129834319131E-2</v>
      </c>
      <c r="F28" s="9">
        <f t="shared" si="1"/>
        <v>8.6730129834319131E-2</v>
      </c>
      <c r="G28" s="7">
        <f t="shared" si="2"/>
        <v>19</v>
      </c>
      <c r="H28" s="9">
        <v>0.30172289617714398</v>
      </c>
      <c r="I28" s="9">
        <f t="shared" si="3"/>
        <v>0.28101317514705182</v>
      </c>
      <c r="J28" s="7">
        <f t="shared" si="4"/>
        <v>9</v>
      </c>
      <c r="K28" s="9">
        <f t="shared" si="5"/>
        <v>2.4372309165658065E-2</v>
      </c>
      <c r="L28" s="7">
        <f t="shared" si="6"/>
        <v>13</v>
      </c>
      <c r="M28" s="6">
        <f t="shared" si="7"/>
        <v>-1</v>
      </c>
      <c r="N28" s="6">
        <f t="shared" si="8"/>
        <v>-2.4372309165658065E-2</v>
      </c>
    </row>
    <row r="29" spans="1:14" x14ac:dyDescent="0.25">
      <c r="A29" s="7">
        <v>17</v>
      </c>
      <c r="B29" s="7" t="s">
        <v>152</v>
      </c>
      <c r="C29" s="9">
        <v>0.26445856097321602</v>
      </c>
      <c r="D29" s="9">
        <v>0.27775975798782299</v>
      </c>
      <c r="E29" s="9">
        <f t="shared" si="0"/>
        <v>-4.7887415768810164E-2</v>
      </c>
      <c r="F29" s="9">
        <f t="shared" si="1"/>
        <v>4.7887415768810164E-2</v>
      </c>
      <c r="G29" s="7">
        <f t="shared" si="2"/>
        <v>12</v>
      </c>
      <c r="H29" s="9">
        <v>0.27080353974519</v>
      </c>
      <c r="I29" s="9">
        <f t="shared" si="3"/>
        <v>0.31309823035948514</v>
      </c>
      <c r="J29" s="7">
        <f t="shared" si="4"/>
        <v>12</v>
      </c>
      <c r="K29" s="9">
        <f t="shared" si="5"/>
        <v>1.4993465133703365E-2</v>
      </c>
      <c r="L29" s="7">
        <f t="shared" si="6"/>
        <v>9</v>
      </c>
      <c r="M29" s="6">
        <f t="shared" si="7"/>
        <v>-1</v>
      </c>
      <c r="N29" s="6">
        <f t="shared" si="8"/>
        <v>-1.4993465133703365E-2</v>
      </c>
    </row>
    <row r="30" spans="1:14" x14ac:dyDescent="0.25">
      <c r="A30" s="7">
        <v>18</v>
      </c>
      <c r="B30" s="7" t="s">
        <v>153</v>
      </c>
      <c r="C30" s="9">
        <v>0.33090546748141703</v>
      </c>
      <c r="D30" s="9">
        <v>0.33672426337350198</v>
      </c>
      <c r="E30" s="9">
        <f t="shared" si="0"/>
        <v>-1.7280595802003768E-2</v>
      </c>
      <c r="F30" s="9">
        <f t="shared" si="1"/>
        <v>1.7280595802003768E-2</v>
      </c>
      <c r="G30" s="7">
        <f t="shared" si="2"/>
        <v>3</v>
      </c>
      <c r="H30" s="9">
        <v>0.33381702778782102</v>
      </c>
      <c r="I30" s="9">
        <f t="shared" si="3"/>
        <v>0.25399575818881254</v>
      </c>
      <c r="J30" s="7">
        <f t="shared" si="4"/>
        <v>4</v>
      </c>
      <c r="K30" s="9">
        <f t="shared" si="5"/>
        <v>4.3891980326843582E-3</v>
      </c>
      <c r="L30" s="7">
        <f t="shared" si="6"/>
        <v>2</v>
      </c>
      <c r="M30" s="6">
        <f t="shared" si="7"/>
        <v>-1</v>
      </c>
      <c r="N30" s="6">
        <f t="shared" si="8"/>
        <v>-4.3891980326843582E-3</v>
      </c>
    </row>
    <row r="31" spans="1:14" x14ac:dyDescent="0.25">
      <c r="A31" s="7">
        <v>19</v>
      </c>
      <c r="B31" s="7" t="s">
        <v>154</v>
      </c>
      <c r="C31" s="9">
        <v>0.31451942587598902</v>
      </c>
      <c r="D31" s="9">
        <v>0.33551101747110601</v>
      </c>
      <c r="E31" s="9">
        <f t="shared" si="0"/>
        <v>-6.2566027647437156E-2</v>
      </c>
      <c r="F31" s="9">
        <f t="shared" si="1"/>
        <v>6.2566027647437156E-2</v>
      </c>
      <c r="G31" s="7">
        <f t="shared" si="2"/>
        <v>15</v>
      </c>
      <c r="H31" s="9">
        <v>0.32478567905529998</v>
      </c>
      <c r="I31" s="9">
        <f t="shared" si="3"/>
        <v>0.26105864432177428</v>
      </c>
      <c r="J31" s="7">
        <f t="shared" si="4"/>
        <v>5</v>
      </c>
      <c r="K31" s="9">
        <f t="shared" si="5"/>
        <v>1.6333402358238592E-2</v>
      </c>
      <c r="L31" s="7">
        <f t="shared" si="6"/>
        <v>10</v>
      </c>
      <c r="M31" s="6">
        <f t="shared" si="7"/>
        <v>-1</v>
      </c>
      <c r="N31" s="6">
        <f t="shared" si="8"/>
        <v>-1.6333402358238592E-2</v>
      </c>
    </row>
    <row r="32" spans="1:14" x14ac:dyDescent="0.25">
      <c r="A32" s="7">
        <v>20</v>
      </c>
      <c r="B32" s="7" t="s">
        <v>155</v>
      </c>
      <c r="C32" s="9">
        <v>0.19505741387006501</v>
      </c>
      <c r="D32" s="9">
        <v>0.20755901921039199</v>
      </c>
      <c r="E32" s="9">
        <f t="shared" si="0"/>
        <v>-6.0231568774444577E-2</v>
      </c>
      <c r="F32" s="9">
        <f t="shared" si="1"/>
        <v>6.0231568774444577E-2</v>
      </c>
      <c r="G32" s="7">
        <f t="shared" si="2"/>
        <v>14</v>
      </c>
      <c r="H32" s="9">
        <v>0.20116083445735999</v>
      </c>
      <c r="I32" s="9">
        <f t="shared" si="3"/>
        <v>0.42149412085122367</v>
      </c>
      <c r="J32" s="7">
        <f t="shared" si="4"/>
        <v>28</v>
      </c>
      <c r="K32" s="9">
        <f t="shared" si="5"/>
        <v>2.5387252128074533E-2</v>
      </c>
      <c r="L32" s="7">
        <f t="shared" si="6"/>
        <v>16</v>
      </c>
      <c r="M32" s="6">
        <f t="shared" si="7"/>
        <v>-1</v>
      </c>
      <c r="N32" s="6">
        <f t="shared" si="8"/>
        <v>-2.5387252128074533E-2</v>
      </c>
    </row>
    <row r="33" spans="1:14" x14ac:dyDescent="0.25">
      <c r="A33" s="7">
        <v>23</v>
      </c>
      <c r="B33" s="7" t="s">
        <v>156</v>
      </c>
      <c r="C33" s="9">
        <v>0.226251574133077</v>
      </c>
      <c r="D33" s="9">
        <v>0.248205811714688</v>
      </c>
      <c r="E33" s="9">
        <f t="shared" si="0"/>
        <v>-8.8451746677258872E-2</v>
      </c>
      <c r="F33" s="9">
        <f t="shared" si="1"/>
        <v>8.8451746677258872E-2</v>
      </c>
      <c r="G33" s="7">
        <f t="shared" si="2"/>
        <v>20</v>
      </c>
      <c r="H33" s="9">
        <v>0.23705226156320799</v>
      </c>
      <c r="I33" s="9">
        <f t="shared" si="3"/>
        <v>0.35767686209859445</v>
      </c>
      <c r="J33" s="7">
        <f t="shared" si="4"/>
        <v>19</v>
      </c>
      <c r="K33" s="9">
        <f t="shared" si="5"/>
        <v>3.1637143198661732E-2</v>
      </c>
      <c r="L33" s="7">
        <f t="shared" si="6"/>
        <v>20</v>
      </c>
      <c r="M33" s="6">
        <f t="shared" si="7"/>
        <v>-1</v>
      </c>
      <c r="N33" s="6">
        <f t="shared" si="8"/>
        <v>-3.1637143198661732E-2</v>
      </c>
    </row>
    <row r="34" spans="1:14" x14ac:dyDescent="0.25">
      <c r="A34" s="7">
        <v>25</v>
      </c>
      <c r="B34" s="7" t="s">
        <v>157</v>
      </c>
      <c r="C34" s="9">
        <v>0.216130979497307</v>
      </c>
      <c r="D34" s="9">
        <v>0.22419464216656401</v>
      </c>
      <c r="E34" s="9">
        <f t="shared" si="0"/>
        <v>-3.5967240748180605E-2</v>
      </c>
      <c r="F34" s="9">
        <f t="shared" si="1"/>
        <v>3.5967240748180605E-2</v>
      </c>
      <c r="G34" s="7">
        <f t="shared" si="2"/>
        <v>4</v>
      </c>
      <c r="H34" s="9">
        <v>0.220072115233239</v>
      </c>
      <c r="I34" s="9">
        <f t="shared" si="3"/>
        <v>0.38527420422820274</v>
      </c>
      <c r="J34" s="7">
        <f t="shared" si="4"/>
        <v>24</v>
      </c>
      <c r="K34" s="9">
        <f t="shared" si="5"/>
        <v>1.3857250057539469E-2</v>
      </c>
      <c r="L34" s="7">
        <f t="shared" si="6"/>
        <v>6</v>
      </c>
      <c r="M34" s="6">
        <f t="shared" si="7"/>
        <v>-1</v>
      </c>
      <c r="N34" s="6">
        <f t="shared" si="8"/>
        <v>-1.3857250057539469E-2</v>
      </c>
    </row>
    <row r="35" spans="1:14" x14ac:dyDescent="0.25">
      <c r="A35" s="7">
        <v>27</v>
      </c>
      <c r="B35" s="7" t="s">
        <v>158</v>
      </c>
      <c r="C35" s="9">
        <v>0.208994282770366</v>
      </c>
      <c r="D35" s="9">
        <v>0.241832579555951</v>
      </c>
      <c r="E35" s="9">
        <f t="shared" si="0"/>
        <v>-0.13578938307601954</v>
      </c>
      <c r="F35" s="9">
        <f t="shared" si="1"/>
        <v>0.13578938307601954</v>
      </c>
      <c r="G35" s="7">
        <f t="shared" si="2"/>
        <v>28</v>
      </c>
      <c r="H35" s="9">
        <v>0.22496667658522199</v>
      </c>
      <c r="I35" s="9">
        <f t="shared" si="3"/>
        <v>0.37689185952473286</v>
      </c>
      <c r="J35" s="7">
        <f t="shared" si="4"/>
        <v>22</v>
      </c>
      <c r="K35" s="9">
        <f t="shared" si="5"/>
        <v>5.1177913091237294E-2</v>
      </c>
      <c r="L35" s="7">
        <f t="shared" si="6"/>
        <v>29</v>
      </c>
      <c r="M35" s="6">
        <f t="shared" si="7"/>
        <v>-1</v>
      </c>
      <c r="N35" s="6">
        <f t="shared" si="8"/>
        <v>-5.1177913091237294E-2</v>
      </c>
    </row>
    <row r="36" spans="1:14" x14ac:dyDescent="0.25">
      <c r="A36" s="7">
        <v>41</v>
      </c>
      <c r="B36" s="7" t="s">
        <v>159</v>
      </c>
      <c r="C36" s="9">
        <v>0.29928925992820998</v>
      </c>
      <c r="D36" s="9">
        <v>0.33455142687750899</v>
      </c>
      <c r="E36" s="9">
        <f t="shared" si="0"/>
        <v>-0.10540133479152587</v>
      </c>
      <c r="F36" s="9">
        <f t="shared" si="1"/>
        <v>0.10540133479152587</v>
      </c>
      <c r="G36" s="7">
        <f t="shared" si="2"/>
        <v>23</v>
      </c>
      <c r="H36" s="9">
        <v>0.31665760665898102</v>
      </c>
      <c r="I36" s="9">
        <f t="shared" si="3"/>
        <v>0.26775958412587447</v>
      </c>
      <c r="J36" s="7">
        <f t="shared" si="4"/>
        <v>6</v>
      </c>
      <c r="K36" s="9">
        <f t="shared" si="5"/>
        <v>2.8222217570091031E-2</v>
      </c>
      <c r="L36" s="7">
        <f t="shared" si="6"/>
        <v>18</v>
      </c>
      <c r="M36" s="6">
        <f t="shared" si="7"/>
        <v>-1</v>
      </c>
      <c r="N36" s="6">
        <f t="shared" si="8"/>
        <v>-2.8222217570091031E-2</v>
      </c>
    </row>
    <row r="37" spans="1:14" x14ac:dyDescent="0.25">
      <c r="A37" s="7">
        <v>44</v>
      </c>
      <c r="B37" s="7" t="s">
        <v>160</v>
      </c>
      <c r="C37" s="9">
        <v>0.22280195818187901</v>
      </c>
      <c r="D37" s="9">
        <v>0.233116836637972</v>
      </c>
      <c r="E37" s="9">
        <f t="shared" si="0"/>
        <v>-4.4247676851037122E-2</v>
      </c>
      <c r="F37" s="9">
        <f t="shared" si="1"/>
        <v>4.4247676851037122E-2</v>
      </c>
      <c r="G37" s="7">
        <f t="shared" si="2"/>
        <v>9</v>
      </c>
      <c r="H37" s="9">
        <v>0.22776342534170599</v>
      </c>
      <c r="I37" s="9">
        <f t="shared" si="3"/>
        <v>0.37226393545012187</v>
      </c>
      <c r="J37" s="7">
        <f t="shared" si="4"/>
        <v>21</v>
      </c>
      <c r="K37" s="9">
        <f t="shared" si="5"/>
        <v>1.6471814319092334E-2</v>
      </c>
      <c r="L37" s="7">
        <f t="shared" si="6"/>
        <v>11</v>
      </c>
      <c r="M37" s="6">
        <f t="shared" si="7"/>
        <v>-1</v>
      </c>
      <c r="N37" s="6">
        <f t="shared" si="8"/>
        <v>-1.6471814319092334E-2</v>
      </c>
    </row>
    <row r="38" spans="1:14" x14ac:dyDescent="0.25">
      <c r="A38" s="7">
        <v>47</v>
      </c>
      <c r="B38" s="7" t="s">
        <v>161</v>
      </c>
      <c r="C38" s="9">
        <v>0.18580257450306301</v>
      </c>
      <c r="D38" s="9">
        <v>0.23319295161762699</v>
      </c>
      <c r="E38" s="9">
        <f t="shared" si="0"/>
        <v>-0.20322388299399077</v>
      </c>
      <c r="F38" s="9">
        <f t="shared" si="1"/>
        <v>0.20322388299399077</v>
      </c>
      <c r="G38" s="7">
        <f t="shared" si="2"/>
        <v>31</v>
      </c>
      <c r="H38" s="9">
        <v>0.209267337373791</v>
      </c>
      <c r="I38" s="9">
        <f t="shared" si="3"/>
        <v>0.40516647334149386</v>
      </c>
      <c r="J38" s="7">
        <f t="shared" si="4"/>
        <v>27</v>
      </c>
      <c r="K38" s="9">
        <f t="shared" si="5"/>
        <v>8.2339503971439632E-2</v>
      </c>
      <c r="L38" s="7">
        <f t="shared" si="6"/>
        <v>32</v>
      </c>
      <c r="M38" s="6">
        <f t="shared" si="7"/>
        <v>-1</v>
      </c>
      <c r="N38" s="6">
        <f t="shared" si="8"/>
        <v>-8.2339503971439632E-2</v>
      </c>
    </row>
    <row r="39" spans="1:14" x14ac:dyDescent="0.25">
      <c r="A39" s="7">
        <v>50</v>
      </c>
      <c r="B39" s="7" t="s">
        <v>162</v>
      </c>
      <c r="C39" s="9">
        <v>0.21256368024493799</v>
      </c>
      <c r="D39" s="9">
        <v>0.23726426782093701</v>
      </c>
      <c r="E39" s="9">
        <f t="shared" si="0"/>
        <v>-0.10410580490207029</v>
      </c>
      <c r="F39" s="9">
        <f t="shared" si="1"/>
        <v>0.10410580490207029</v>
      </c>
      <c r="G39" s="7">
        <f t="shared" si="2"/>
        <v>22</v>
      </c>
      <c r="H39" s="9">
        <v>0.22492483458880799</v>
      </c>
      <c r="I39" s="9">
        <f t="shared" si="3"/>
        <v>0.37696197142617555</v>
      </c>
      <c r="J39" s="7">
        <f t="shared" si="4"/>
        <v>23</v>
      </c>
      <c r="K39" s="9">
        <f t="shared" si="5"/>
        <v>3.9243929452793223E-2</v>
      </c>
      <c r="L39" s="7">
        <f t="shared" si="6"/>
        <v>24</v>
      </c>
      <c r="M39" s="6">
        <f t="shared" si="7"/>
        <v>-1</v>
      </c>
      <c r="N39" s="6">
        <f t="shared" si="8"/>
        <v>-3.9243929452793223E-2</v>
      </c>
    </row>
    <row r="40" spans="1:14" x14ac:dyDescent="0.25">
      <c r="A40" s="7">
        <v>52</v>
      </c>
      <c r="B40" s="7" t="s">
        <v>163</v>
      </c>
      <c r="C40" s="9">
        <v>0.35042399729770501</v>
      </c>
      <c r="D40" s="9">
        <v>0.36759098095201698</v>
      </c>
      <c r="E40" s="9">
        <f t="shared" si="0"/>
        <v>-4.67013189764654E-2</v>
      </c>
      <c r="F40" s="9">
        <f t="shared" si="1"/>
        <v>4.67013189764654E-2</v>
      </c>
      <c r="G40" s="7">
        <f t="shared" si="2"/>
        <v>11</v>
      </c>
      <c r="H40" s="9">
        <v>0.35868463766859199</v>
      </c>
      <c r="I40" s="9">
        <f t="shared" si="3"/>
        <v>0.23638622947560911</v>
      </c>
      <c r="J40" s="7">
        <f t="shared" si="4"/>
        <v>2</v>
      </c>
      <c r="K40" s="9">
        <f t="shared" si="5"/>
        <v>1.1039548704384368E-2</v>
      </c>
      <c r="L40" s="7">
        <f t="shared" si="6"/>
        <v>5</v>
      </c>
      <c r="M40" s="6">
        <f t="shared" si="7"/>
        <v>-1</v>
      </c>
      <c r="N40" s="6">
        <f t="shared" si="8"/>
        <v>-1.1039548704384368E-2</v>
      </c>
    </row>
    <row r="41" spans="1:14" x14ac:dyDescent="0.25">
      <c r="A41" s="7">
        <v>54</v>
      </c>
      <c r="B41" s="7" t="s">
        <v>164</v>
      </c>
      <c r="C41" s="9">
        <v>0.245879732703567</v>
      </c>
      <c r="D41" s="9">
        <v>0.27171219160784099</v>
      </c>
      <c r="E41" s="9">
        <f t="shared" si="0"/>
        <v>-9.5072873805963312E-2</v>
      </c>
      <c r="F41" s="9">
        <f t="shared" si="1"/>
        <v>9.5072873805963312E-2</v>
      </c>
      <c r="G41" s="7">
        <f t="shared" si="2"/>
        <v>21</v>
      </c>
      <c r="H41" s="9">
        <v>0.25845090613944599</v>
      </c>
      <c r="I41" s="9">
        <f t="shared" si="3"/>
        <v>0.32806272702157391</v>
      </c>
      <c r="J41" s="7">
        <f t="shared" si="4"/>
        <v>15</v>
      </c>
      <c r="K41" s="9">
        <f t="shared" si="5"/>
        <v>3.1189866246562288E-2</v>
      </c>
      <c r="L41" s="7">
        <f t="shared" si="6"/>
        <v>19</v>
      </c>
      <c r="M41" s="6">
        <f t="shared" si="7"/>
        <v>-1</v>
      </c>
      <c r="N41" s="6">
        <f t="shared" si="8"/>
        <v>-3.1189866246562288E-2</v>
      </c>
    </row>
    <row r="42" spans="1:14" x14ac:dyDescent="0.25">
      <c r="A42" s="7">
        <v>63</v>
      </c>
      <c r="B42" s="7" t="s">
        <v>165</v>
      </c>
      <c r="C42" s="9">
        <v>0.23077013508861999</v>
      </c>
      <c r="D42" s="9">
        <v>0.24823900054675799</v>
      </c>
      <c r="E42" s="9">
        <f t="shared" si="0"/>
        <v>-7.0371156102232157E-2</v>
      </c>
      <c r="F42" s="9">
        <f t="shared" si="1"/>
        <v>7.0371156102232157E-2</v>
      </c>
      <c r="G42" s="7">
        <f t="shared" si="2"/>
        <v>18</v>
      </c>
      <c r="H42" s="9">
        <v>0.23906521240168399</v>
      </c>
      <c r="I42" s="9">
        <f t="shared" si="3"/>
        <v>0.3546651903784318</v>
      </c>
      <c r="J42" s="7">
        <f t="shared" si="4"/>
        <v>18</v>
      </c>
      <c r="K42" s="9">
        <f t="shared" si="5"/>
        <v>2.495819947614851E-2</v>
      </c>
      <c r="L42" s="7">
        <f t="shared" si="6"/>
        <v>14</v>
      </c>
      <c r="M42" s="6">
        <f t="shared" si="7"/>
        <v>-1</v>
      </c>
      <c r="N42" s="6">
        <f t="shared" si="8"/>
        <v>-2.495819947614851E-2</v>
      </c>
    </row>
    <row r="43" spans="1:14" x14ac:dyDescent="0.25">
      <c r="A43" s="7">
        <v>66</v>
      </c>
      <c r="B43" s="7" t="s">
        <v>166</v>
      </c>
      <c r="C43" s="9">
        <v>0.28066817810615002</v>
      </c>
      <c r="D43" s="9">
        <v>0.253423970236966</v>
      </c>
      <c r="E43" s="9">
        <f t="shared" si="0"/>
        <v>0.10750446314809574</v>
      </c>
      <c r="F43" s="9">
        <f t="shared" si="1"/>
        <v>0.10750446314809574</v>
      </c>
      <c r="G43" s="7">
        <f t="shared" si="2"/>
        <v>24</v>
      </c>
      <c r="H43" s="9">
        <v>0.26788524057785701</v>
      </c>
      <c r="I43" s="9">
        <f t="shared" si="3"/>
        <v>0.31650907264023398</v>
      </c>
      <c r="J43" s="7">
        <f t="shared" si="4"/>
        <v>13</v>
      </c>
      <c r="K43" s="9">
        <f t="shared" si="5"/>
        <v>3.4026137935689989E-2</v>
      </c>
      <c r="L43" s="7">
        <f t="shared" si="6"/>
        <v>21</v>
      </c>
      <c r="M43" s="6">
        <f t="shared" si="7"/>
        <v>1</v>
      </c>
      <c r="N43" s="6">
        <f t="shared" si="8"/>
        <v>3.4026137935689989E-2</v>
      </c>
    </row>
    <row r="44" spans="1:14" x14ac:dyDescent="0.25">
      <c r="A44" s="7">
        <v>68</v>
      </c>
      <c r="B44" s="7" t="s">
        <v>167</v>
      </c>
      <c r="C44" s="9">
        <v>0.25807111349529999</v>
      </c>
      <c r="D44" s="9">
        <v>0.25723919183439797</v>
      </c>
      <c r="E44" s="9">
        <f t="shared" si="0"/>
        <v>3.2340393194734357E-3</v>
      </c>
      <c r="F44" s="9">
        <f t="shared" si="1"/>
        <v>3.2340393194734357E-3</v>
      </c>
      <c r="G44" s="7">
        <f t="shared" si="2"/>
        <v>1</v>
      </c>
      <c r="H44" s="9">
        <v>0.25766902214697102</v>
      </c>
      <c r="I44" s="9">
        <f t="shared" si="3"/>
        <v>0.32905821725415435</v>
      </c>
      <c r="J44" s="7">
        <f t="shared" si="4"/>
        <v>16</v>
      </c>
      <c r="K44" s="9">
        <f t="shared" si="5"/>
        <v>1.0641872129957674E-3</v>
      </c>
      <c r="L44" s="7">
        <f t="shared" si="6"/>
        <v>1</v>
      </c>
      <c r="M44" s="6">
        <f t="shared" si="7"/>
        <v>1</v>
      </c>
      <c r="N44" s="6">
        <f t="shared" si="8"/>
        <v>1.0641872129957674E-3</v>
      </c>
    </row>
    <row r="45" spans="1:14" x14ac:dyDescent="0.25">
      <c r="A45" s="7">
        <v>70</v>
      </c>
      <c r="B45" s="7" t="s">
        <v>168</v>
      </c>
      <c r="C45" s="9">
        <v>0.22748245907571199</v>
      </c>
      <c r="D45" s="9">
        <v>0.23718708329756599</v>
      </c>
      <c r="E45" s="9">
        <f t="shared" si="0"/>
        <v>-4.091548362133593E-2</v>
      </c>
      <c r="F45" s="9">
        <f t="shared" si="1"/>
        <v>4.091548362133593E-2</v>
      </c>
      <c r="G45" s="7">
        <f t="shared" si="2"/>
        <v>7</v>
      </c>
      <c r="H45" s="9">
        <v>0.232320119307452</v>
      </c>
      <c r="I45" s="9">
        <f t="shared" si="3"/>
        <v>0.36496240326519064</v>
      </c>
      <c r="J45" s="7">
        <f t="shared" si="4"/>
        <v>20</v>
      </c>
      <c r="K45" s="9">
        <f t="shared" si="5"/>
        <v>1.4932613233200305E-2</v>
      </c>
      <c r="L45" s="7">
        <f t="shared" si="6"/>
        <v>8</v>
      </c>
      <c r="M45" s="6">
        <f t="shared" si="7"/>
        <v>-1</v>
      </c>
      <c r="N45" s="6">
        <f t="shared" si="8"/>
        <v>-1.4932613233200305E-2</v>
      </c>
    </row>
    <row r="46" spans="1:14" x14ac:dyDescent="0.25">
      <c r="A46" s="7">
        <v>73</v>
      </c>
      <c r="B46" s="7" t="s">
        <v>169</v>
      </c>
      <c r="C46" s="9">
        <v>0.25988909843719998</v>
      </c>
      <c r="D46" s="9">
        <v>0.27200963376397302</v>
      </c>
      <c r="E46" s="9">
        <f t="shared" si="0"/>
        <v>-4.4559213433191185E-2</v>
      </c>
      <c r="F46" s="9">
        <f t="shared" si="1"/>
        <v>4.4559213433191185E-2</v>
      </c>
      <c r="G46" s="7">
        <f t="shared" si="2"/>
        <v>10</v>
      </c>
      <c r="H46" s="9">
        <v>0.26582163453338897</v>
      </c>
      <c r="I46" s="9">
        <f t="shared" si="3"/>
        <v>0.31896617150118961</v>
      </c>
      <c r="J46" s="7">
        <f t="shared" si="4"/>
        <v>14</v>
      </c>
      <c r="K46" s="9">
        <f t="shared" si="5"/>
        <v>1.4212881713889371E-2</v>
      </c>
      <c r="L46" s="7">
        <f t="shared" si="6"/>
        <v>7</v>
      </c>
      <c r="M46" s="6">
        <f t="shared" si="7"/>
        <v>-1</v>
      </c>
      <c r="N46" s="6">
        <f t="shared" si="8"/>
        <v>-1.4212881713889371E-2</v>
      </c>
    </row>
    <row r="47" spans="1:14" x14ac:dyDescent="0.25">
      <c r="A47" s="7">
        <v>76</v>
      </c>
      <c r="B47" s="7" t="s">
        <v>170</v>
      </c>
      <c r="C47" s="9">
        <v>0.19864045727055801</v>
      </c>
      <c r="D47" s="9">
        <v>0.17906351013655</v>
      </c>
      <c r="E47" s="9">
        <f t="shared" si="0"/>
        <v>0.10932962901865963</v>
      </c>
      <c r="F47" s="9">
        <f t="shared" si="1"/>
        <v>0.10932962901865963</v>
      </c>
      <c r="G47" s="7">
        <f t="shared" si="2"/>
        <v>25</v>
      </c>
      <c r="H47" s="9">
        <v>0.18953648461481401</v>
      </c>
      <c r="I47" s="9">
        <f t="shared" si="3"/>
        <v>0.44734452705300692</v>
      </c>
      <c r="J47" s="7">
        <f t="shared" si="4"/>
        <v>30</v>
      </c>
      <c r="K47" s="9">
        <f t="shared" si="5"/>
        <v>4.8908011186232996E-2</v>
      </c>
      <c r="L47" s="7">
        <f t="shared" si="6"/>
        <v>28</v>
      </c>
      <c r="M47" s="6">
        <f t="shared" si="7"/>
        <v>1</v>
      </c>
      <c r="N47" s="6">
        <f t="shared" si="8"/>
        <v>4.8908011186232996E-2</v>
      </c>
    </row>
    <row r="48" spans="1:14" x14ac:dyDescent="0.25">
      <c r="A48" s="7">
        <v>81</v>
      </c>
      <c r="B48" s="7" t="s">
        <v>171</v>
      </c>
      <c r="C48" s="9">
        <v>0.26089246252832599</v>
      </c>
      <c r="D48" s="9">
        <v>0.31969107749890302</v>
      </c>
      <c r="E48" s="9">
        <f t="shared" si="0"/>
        <v>-0.18392322810691766</v>
      </c>
      <c r="F48" s="9">
        <f t="shared" si="1"/>
        <v>0.18392322810691766</v>
      </c>
      <c r="G48" s="7">
        <f t="shared" si="2"/>
        <v>30</v>
      </c>
      <c r="H48" s="9">
        <v>0.29011036908034399</v>
      </c>
      <c r="I48" s="9">
        <f t="shared" si="3"/>
        <v>0.2922615601023969</v>
      </c>
      <c r="J48" s="7">
        <f t="shared" si="4"/>
        <v>10</v>
      </c>
      <c r="K48" s="9">
        <f t="shared" si="5"/>
        <v>5.3753689585596773E-2</v>
      </c>
      <c r="L48" s="7">
        <f t="shared" si="6"/>
        <v>30</v>
      </c>
      <c r="M48" s="6">
        <f t="shared" si="7"/>
        <v>-1</v>
      </c>
      <c r="N48" s="6">
        <f t="shared" si="8"/>
        <v>-5.3753689585596773E-2</v>
      </c>
    </row>
    <row r="49" spans="1:25" x14ac:dyDescent="0.25">
      <c r="A49" s="7">
        <v>85</v>
      </c>
      <c r="B49" s="7" t="s">
        <v>172</v>
      </c>
      <c r="C49" s="9">
        <v>0.23800170240244101</v>
      </c>
      <c r="D49" s="9">
        <v>0.26851009377940899</v>
      </c>
      <c r="E49" s="9">
        <f t="shared" si="0"/>
        <v>-0.11362102238894511</v>
      </c>
      <c r="F49" s="9">
        <f t="shared" si="1"/>
        <v>0.11362102238894511</v>
      </c>
      <c r="G49" s="7">
        <f t="shared" si="2"/>
        <v>26</v>
      </c>
      <c r="H49" s="9">
        <v>0.25324489604991601</v>
      </c>
      <c r="I49" s="9">
        <f t="shared" si="3"/>
        <v>0.33480678344092379</v>
      </c>
      <c r="J49" s="7">
        <f t="shared" si="4"/>
        <v>17</v>
      </c>
      <c r="K49" s="9">
        <f t="shared" si="5"/>
        <v>3.8041089037311904E-2</v>
      </c>
      <c r="L49" s="7">
        <f t="shared" si="6"/>
        <v>23</v>
      </c>
      <c r="M49" s="6">
        <f t="shared" si="7"/>
        <v>-1</v>
      </c>
      <c r="N49" s="6">
        <f t="shared" si="8"/>
        <v>-3.8041089037311904E-2</v>
      </c>
    </row>
    <row r="50" spans="1:25" x14ac:dyDescent="0.25">
      <c r="A50" s="7">
        <v>86</v>
      </c>
      <c r="B50" s="7" t="s">
        <v>173</v>
      </c>
      <c r="C50" s="9">
        <v>0.29541452383369798</v>
      </c>
      <c r="D50" s="9">
        <v>0.31581502821542801</v>
      </c>
      <c r="E50" s="9">
        <f t="shared" si="0"/>
        <v>-6.4596369897299999E-2</v>
      </c>
      <c r="F50" s="9">
        <f t="shared" si="1"/>
        <v>6.4596369897299999E-2</v>
      </c>
      <c r="G50" s="7">
        <f t="shared" si="2"/>
        <v>16</v>
      </c>
      <c r="H50" s="9">
        <v>0.30555655985427199</v>
      </c>
      <c r="I50" s="9">
        <f t="shared" si="3"/>
        <v>0.27748744490951588</v>
      </c>
      <c r="J50" s="7">
        <f t="shared" si="4"/>
        <v>8</v>
      </c>
      <c r="K50" s="9">
        <f t="shared" si="5"/>
        <v>1.7924681633231743E-2</v>
      </c>
      <c r="L50" s="7">
        <f t="shared" si="6"/>
        <v>12</v>
      </c>
      <c r="M50" s="6">
        <f t="shared" si="7"/>
        <v>-1</v>
      </c>
      <c r="N50" s="6">
        <f t="shared" si="8"/>
        <v>-1.7924681633231743E-2</v>
      </c>
    </row>
    <row r="51" spans="1:25" x14ac:dyDescent="0.25">
      <c r="A51" s="7">
        <v>88</v>
      </c>
      <c r="B51" s="7" t="s">
        <v>116</v>
      </c>
      <c r="C51" s="9">
        <v>8.6402003042070699E-2</v>
      </c>
      <c r="D51" s="9">
        <v>8.2964800519849904E-2</v>
      </c>
      <c r="E51" s="9">
        <f t="shared" si="0"/>
        <v>4.142964848566616E-2</v>
      </c>
      <c r="F51" s="9">
        <f t="shared" si="1"/>
        <v>4.142964848566616E-2</v>
      </c>
      <c r="G51" s="7">
        <f t="shared" si="2"/>
        <v>8</v>
      </c>
      <c r="H51" s="9">
        <v>8.4788109069303494E-2</v>
      </c>
      <c r="I51" s="9">
        <f t="shared" si="3"/>
        <v>1</v>
      </c>
      <c r="J51" s="7">
        <f t="shared" si="4"/>
        <v>33</v>
      </c>
      <c r="K51" s="9">
        <f t="shared" si="5"/>
        <v>4.142964848566616E-2</v>
      </c>
      <c r="L51" s="7">
        <f t="shared" si="6"/>
        <v>25</v>
      </c>
      <c r="M51" s="6">
        <f t="shared" si="7"/>
        <v>1</v>
      </c>
      <c r="N51" s="6">
        <f t="shared" si="8"/>
        <v>4.142964848566616E-2</v>
      </c>
    </row>
    <row r="52" spans="1:25" x14ac:dyDescent="0.25">
      <c r="A52" s="7">
        <v>91</v>
      </c>
      <c r="B52" s="7" t="s">
        <v>174</v>
      </c>
      <c r="C52" s="9">
        <v>0.2515381523411</v>
      </c>
      <c r="D52" s="9">
        <v>0.18378138705494501</v>
      </c>
      <c r="E52" s="9">
        <f t="shared" si="0"/>
        <v>0.36868132498041156</v>
      </c>
      <c r="F52" s="9">
        <f t="shared" si="1"/>
        <v>0.36868132498041156</v>
      </c>
      <c r="G52" s="7">
        <f t="shared" si="2"/>
        <v>33</v>
      </c>
      <c r="H52" s="9">
        <v>0.21667263516722499</v>
      </c>
      <c r="I52" s="9">
        <f t="shared" si="3"/>
        <v>0.39131895453186871</v>
      </c>
      <c r="J52" s="7">
        <f t="shared" si="4"/>
        <v>25</v>
      </c>
      <c r="K52" s="9">
        <f t="shared" si="5"/>
        <v>0.14427199064675877</v>
      </c>
      <c r="L52" s="7">
        <f t="shared" si="6"/>
        <v>33</v>
      </c>
      <c r="M52" s="6">
        <f t="shared" si="7"/>
        <v>1</v>
      </c>
      <c r="N52" s="6">
        <f t="shared" si="8"/>
        <v>0.14427199064675877</v>
      </c>
    </row>
    <row r="53" spans="1:25" x14ac:dyDescent="0.25">
      <c r="A53" s="7">
        <v>94</v>
      </c>
      <c r="B53" s="7" t="s">
        <v>175</v>
      </c>
      <c r="C53" s="9">
        <v>0.34092507891941098</v>
      </c>
      <c r="D53" s="9">
        <v>0.29064589966097099</v>
      </c>
      <c r="E53" s="9">
        <f t="shared" si="0"/>
        <v>0.17299118727320437</v>
      </c>
      <c r="F53" s="9">
        <f t="shared" si="1"/>
        <v>0.17299118727320437</v>
      </c>
      <c r="G53" s="7">
        <f t="shared" si="2"/>
        <v>29</v>
      </c>
      <c r="H53" s="9">
        <v>0.314615694046468</v>
      </c>
      <c r="I53" s="9">
        <f t="shared" si="3"/>
        <v>0.26949739213194013</v>
      </c>
      <c r="J53" s="7">
        <f t="shared" si="4"/>
        <v>7</v>
      </c>
      <c r="K53" s="9">
        <f t="shared" si="5"/>
        <v>4.6620673831936646E-2</v>
      </c>
      <c r="L53" s="7">
        <f t="shared" si="6"/>
        <v>26</v>
      </c>
      <c r="M53" s="6">
        <f t="shared" si="7"/>
        <v>1</v>
      </c>
      <c r="N53" s="6">
        <f t="shared" si="8"/>
        <v>4.6620673831936646E-2</v>
      </c>
    </row>
    <row r="54" spans="1:25" x14ac:dyDescent="0.25">
      <c r="A54" s="7">
        <v>95</v>
      </c>
      <c r="B54" s="7" t="s">
        <v>176</v>
      </c>
      <c r="C54" s="9">
        <v>0.26818656122182999</v>
      </c>
      <c r="D54" s="9">
        <v>0.30700999766093101</v>
      </c>
      <c r="E54" s="9">
        <f t="shared" si="0"/>
        <v>-0.12645658686978178</v>
      </c>
      <c r="F54" s="9">
        <f t="shared" si="1"/>
        <v>0.12645658686978178</v>
      </c>
      <c r="G54" s="7">
        <f t="shared" si="2"/>
        <v>27</v>
      </c>
      <c r="H54" s="9">
        <v>0.288845070257089</v>
      </c>
      <c r="I54" s="9">
        <f>MIN($H$24:$H$56)/H54</f>
        <v>0.29354182501310172</v>
      </c>
      <c r="J54" s="7">
        <f t="shared" si="4"/>
        <v>11</v>
      </c>
      <c r="K54" s="9">
        <f t="shared" si="5"/>
        <v>3.712029729468358E-2</v>
      </c>
      <c r="L54" s="7">
        <f t="shared" si="6"/>
        <v>22</v>
      </c>
      <c r="M54" s="6">
        <f t="shared" si="7"/>
        <v>-1</v>
      </c>
      <c r="N54" s="6">
        <f t="shared" si="8"/>
        <v>-3.712029729468358E-2</v>
      </c>
    </row>
    <row r="55" spans="1:25" x14ac:dyDescent="0.25">
      <c r="A55" s="7">
        <v>97</v>
      </c>
      <c r="B55" s="7" t="s">
        <v>177</v>
      </c>
      <c r="C55" s="9">
        <v>0.40007113643376702</v>
      </c>
      <c r="D55" s="9">
        <v>0.31753635677500203</v>
      </c>
      <c r="E55" s="9">
        <f t="shared" si="0"/>
        <v>0.25992229833778369</v>
      </c>
      <c r="F55" s="9">
        <f t="shared" si="1"/>
        <v>0.25992229833778369</v>
      </c>
      <c r="G55" s="7">
        <f t="shared" si="2"/>
        <v>32</v>
      </c>
      <c r="H55" s="9">
        <v>0.35584207723818601</v>
      </c>
      <c r="I55" s="9">
        <f t="shared" si="3"/>
        <v>0.23827454506609635</v>
      </c>
      <c r="J55" s="7">
        <f>RANK(I55,$I$24:$I$56,1)</f>
        <v>3</v>
      </c>
      <c r="K55" s="9">
        <f t="shared" si="5"/>
        <v>6.1932867388969581E-2</v>
      </c>
      <c r="L55" s="7">
        <f t="shared" si="6"/>
        <v>31</v>
      </c>
      <c r="M55" s="6">
        <f t="shared" si="7"/>
        <v>1</v>
      </c>
      <c r="N55" s="6">
        <f t="shared" si="8"/>
        <v>6.1932867388969581E-2</v>
      </c>
    </row>
    <row r="56" spans="1:25" x14ac:dyDescent="0.25">
      <c r="A56" s="7">
        <v>99</v>
      </c>
      <c r="B56" s="7" t="s">
        <v>178</v>
      </c>
      <c r="C56" s="9">
        <v>0.51343714595245404</v>
      </c>
      <c r="D56" s="9">
        <v>0.53273299113802597</v>
      </c>
      <c r="E56" s="9">
        <f t="shared" si="0"/>
        <v>-3.6220481003723978E-2</v>
      </c>
      <c r="F56" s="9">
        <f t="shared" si="1"/>
        <v>3.6220481003723978E-2</v>
      </c>
      <c r="G56" s="7">
        <f t="shared" si="2"/>
        <v>5</v>
      </c>
      <c r="H56" s="9">
        <v>0.52366834576165799</v>
      </c>
      <c r="I56" s="9">
        <f t="shared" si="3"/>
        <v>0.16191184698395708</v>
      </c>
      <c r="J56" s="7">
        <f t="shared" si="4"/>
        <v>1</v>
      </c>
      <c r="K56" s="9">
        <f t="shared" si="5"/>
        <v>5.8645249779602808E-3</v>
      </c>
      <c r="L56" s="7">
        <f t="shared" si="6"/>
        <v>4</v>
      </c>
      <c r="M56" s="6">
        <f t="shared" si="7"/>
        <v>-1</v>
      </c>
      <c r="N56" s="6">
        <f t="shared" si="8"/>
        <v>-5.8645249779602808E-3</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0.25265426184222683</v>
      </c>
      <c r="D58" s="29">
        <f>AVERAGE(D24:D56)</f>
        <v>0.26068529917070588</v>
      </c>
      <c r="E58" s="29">
        <f>AVERAGE(E24:E56)</f>
        <v>-2.3221271500120766E-2</v>
      </c>
      <c r="F58" s="29">
        <f>AVERAGE(F24:F56)</f>
        <v>9.2713047336468443E-2</v>
      </c>
      <c r="G58" s="26" t="s">
        <v>124</v>
      </c>
      <c r="H58" s="29">
        <f>AVERAGE(H24:H56)</f>
        <v>0.25650360979243375</v>
      </c>
      <c r="I58" s="29">
        <f>AVERAGE(I24:I56)</f>
        <v>0.36902907829169895</v>
      </c>
      <c r="J58" s="26" t="s">
        <v>124</v>
      </c>
      <c r="K58" s="29">
        <f>AVERAGE(K24:K56)</f>
        <v>3.2717901580779862E-2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8.0153828456979589E-2</v>
      </c>
      <c r="D59" s="29">
        <f>_xlfn.STDEV.S(D24:D56)</f>
        <v>8.1321756113083038E-2</v>
      </c>
      <c r="E59" s="29">
        <f>_xlfn.STDEV.S(E24:E56)</f>
        <v>0.1184972062507874</v>
      </c>
      <c r="F59" s="29">
        <f>_xlfn.STDEV.S(F24:F56)</f>
        <v>7.5718829493722078E-2</v>
      </c>
      <c r="G59" s="26" t="s">
        <v>124</v>
      </c>
      <c r="H59" s="29">
        <f>_xlfn.STDEV.S(H24:H56)</f>
        <v>7.9239291426475872E-2</v>
      </c>
      <c r="I59" s="29">
        <f>_xlfn.STDEV.S(I24:I56)</f>
        <v>0.15328938466790717</v>
      </c>
      <c r="J59" s="26" t="s">
        <v>124</v>
      </c>
      <c r="K59" s="29">
        <f>_xlfn.STDEV.S(K24:K56)</f>
        <v>2.7104560841726247E-2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6.4246362163109111E-3</v>
      </c>
      <c r="D60" s="29">
        <f>_xlfn.VAR.S(D24:D56)</f>
        <v>6.6132280173157587E-3</v>
      </c>
      <c r="E60" s="29">
        <f>_xlfn.VAR.S(E24:E56)</f>
        <v>1.4041587889241647E-2</v>
      </c>
      <c r="F60" s="29">
        <f>_xlfn.VAR.S(F24:F56)</f>
        <v>5.7333411398993572E-3</v>
      </c>
      <c r="G60" s="26" t="s">
        <v>124</v>
      </c>
      <c r="H60" s="29">
        <f>_xlfn.VAR.S(H24:H56)</f>
        <v>6.2788653057699734E-3</v>
      </c>
      <c r="I60" s="29">
        <f>_xlfn.VAR.S(I24:I56)</f>
        <v>2.3497635451865617E-2</v>
      </c>
      <c r="J60" s="26" t="s">
        <v>124</v>
      </c>
      <c r="K60" s="29">
        <f>_xlfn.VAR.S(K24:K56)</f>
        <v>7.3465721842283982E-4</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0.51343714595245404</v>
      </c>
      <c r="D61" s="29">
        <f>MAX(D24:D56)</f>
        <v>0.53273299113802597</v>
      </c>
      <c r="E61" s="29">
        <f>MAX(E24:E56)</f>
        <v>0.36868132498041156</v>
      </c>
      <c r="F61" s="29">
        <f>MAX(F24:F56)</f>
        <v>0.36868132498041156</v>
      </c>
      <c r="G61" s="26" t="s">
        <v>124</v>
      </c>
      <c r="H61" s="29">
        <f>MAX(H24:H56)</f>
        <v>0.52366834576165799</v>
      </c>
      <c r="I61" s="29">
        <f>MAX(I24:I56)</f>
        <v>1</v>
      </c>
      <c r="J61" s="26" t="s">
        <v>124</v>
      </c>
      <c r="K61" s="29">
        <f>MAX(K24:K56)</f>
        <v>0.14427199064675877</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8.6402003042070699E-2</v>
      </c>
      <c r="D62" s="29">
        <f>MIN(D24:D56)</f>
        <v>8.2964800519849904E-2</v>
      </c>
      <c r="E62" s="29">
        <f>MIN(E24:E56)</f>
        <v>-0.20322388299399077</v>
      </c>
      <c r="F62" s="29">
        <f>MIN(F24:F56)</f>
        <v>3.2340393194734357E-3</v>
      </c>
      <c r="G62" s="26" t="s">
        <v>124</v>
      </c>
      <c r="H62" s="29">
        <f>MIN(H24:H56)</f>
        <v>8.4788109069303494E-2</v>
      </c>
      <c r="I62" s="29">
        <f>MIN(I24:I56)</f>
        <v>0.16191184698395708</v>
      </c>
      <c r="J62" s="26" t="s">
        <v>124</v>
      </c>
      <c r="K62" s="29">
        <f>MIN(K24:K56)</f>
        <v>1.0641872129957674E-3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8:L18"/>
    <mergeCell ref="B17:L17"/>
    <mergeCell ref="B16:L16"/>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58977-F5CE-4F12-9B0A-A6E1A4EA172D}">
  <sheetPr>
    <tabColor rgb="FF00B050"/>
  </sheetPr>
  <dimension ref="A14:Y64"/>
  <sheetViews>
    <sheetView zoomScale="80" zoomScaleNormal="80" workbookViewId="0"/>
  </sheetViews>
  <sheetFormatPr baseColWidth="10" defaultColWidth="10.625" defaultRowHeight="15" x14ac:dyDescent="0.25"/>
  <cols>
    <col min="1" max="1" width="15.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48</v>
      </c>
      <c r="C16" s="36"/>
      <c r="D16" s="36"/>
      <c r="E16" s="36"/>
      <c r="F16" s="36"/>
      <c r="G16" s="36"/>
      <c r="H16" s="36"/>
      <c r="I16" s="36"/>
      <c r="J16" s="36"/>
      <c r="K16" s="36"/>
      <c r="L16" s="36"/>
    </row>
    <row r="17" spans="1:14" s="3" customFormat="1" ht="44.1" customHeight="1" x14ac:dyDescent="0.25">
      <c r="A17" s="2" t="s">
        <v>66</v>
      </c>
      <c r="B17" s="36" t="s">
        <v>211</v>
      </c>
      <c r="C17" s="36"/>
      <c r="D17" s="36"/>
      <c r="E17" s="36"/>
      <c r="F17" s="36"/>
      <c r="G17" s="36"/>
      <c r="H17" s="36"/>
      <c r="I17" s="36"/>
      <c r="J17" s="36"/>
      <c r="K17" s="36"/>
      <c r="L17" s="36"/>
    </row>
    <row r="18" spans="1:14" s="3" customFormat="1" ht="44.1" customHeight="1" x14ac:dyDescent="0.25">
      <c r="A18" s="2" t="s">
        <v>68</v>
      </c>
      <c r="B18" s="36" t="s">
        <v>212</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242</v>
      </c>
      <c r="C20" s="36"/>
      <c r="D20" s="36"/>
      <c r="E20" s="36"/>
      <c r="F20" s="36"/>
      <c r="G20" s="36"/>
      <c r="H20" s="36"/>
      <c r="I20" s="36"/>
      <c r="J20" s="36"/>
      <c r="K20" s="36"/>
      <c r="L20" s="36"/>
    </row>
    <row r="21" spans="1:14" s="3" customFormat="1" ht="43.7" customHeight="1" x14ac:dyDescent="0.25">
      <c r="A21" s="27" t="s">
        <v>72</v>
      </c>
      <c r="B21" s="37" t="s">
        <v>203</v>
      </c>
      <c r="C21" s="37"/>
      <c r="D21" s="37"/>
      <c r="E21" s="28" t="s">
        <v>74</v>
      </c>
      <c r="F21" s="38" t="s">
        <v>213</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0.10513037692938799</v>
      </c>
      <c r="D24" s="9">
        <v>0.124565286589056</v>
      </c>
      <c r="E24" s="9">
        <f>(C24-D24)/D24</f>
        <v>-0.1560218756914537</v>
      </c>
      <c r="F24" s="9">
        <f>ABS(E24)</f>
        <v>0.1560218756914537</v>
      </c>
      <c r="G24" s="7">
        <f>RANK(F24,$F$24:$F$56,1)</f>
        <v>29</v>
      </c>
      <c r="H24" s="9">
        <v>0.114373839515899</v>
      </c>
      <c r="I24" s="9">
        <f>MIN($H$24:$H$56)/H24</f>
        <v>0.69294504243310617</v>
      </c>
      <c r="J24" s="7">
        <f>RANK(I24,$I$24:$I$56,1)</f>
        <v>21</v>
      </c>
      <c r="K24" s="9">
        <f>I24*F24</f>
        <v>0.1081145852715072</v>
      </c>
      <c r="L24" s="7">
        <f>RANK(K24,$K$24:$K$56,1)</f>
        <v>28</v>
      </c>
      <c r="M24" s="6">
        <f>IF(E24&gt;0,1,-1)</f>
        <v>-1</v>
      </c>
      <c r="N24" s="6">
        <f>K24*M24</f>
        <v>-0.1081145852715072</v>
      </c>
    </row>
    <row r="25" spans="1:14" x14ac:dyDescent="0.25">
      <c r="A25" s="7">
        <v>8</v>
      </c>
      <c r="B25" s="7" t="s">
        <v>148</v>
      </c>
      <c r="C25" s="9">
        <v>0.102663090853765</v>
      </c>
      <c r="D25" s="9">
        <v>0.10953276648882</v>
      </c>
      <c r="E25" s="9">
        <f t="shared" ref="E25:E56" si="0">(C25-D25)/D25</f>
        <v>-6.2717996224044864E-2</v>
      </c>
      <c r="F25" s="9">
        <f t="shared" ref="F25:F56" si="1">ABS(E25)</f>
        <v>6.2717996224044864E-2</v>
      </c>
      <c r="G25" s="7">
        <f t="shared" ref="G25:G56" si="2">RANK(F25,$F$24:$F$56,1)</f>
        <v>13</v>
      </c>
      <c r="H25" s="9">
        <v>0.105968589273005</v>
      </c>
      <c r="I25" s="9">
        <f t="shared" ref="I25:I56" si="3">MIN($H$24:$H$56)/H25</f>
        <v>0.74790827754061351</v>
      </c>
      <c r="J25" s="7">
        <f t="shared" ref="J25:J56" si="4">RANK(I25,$I$24:$I$56,1)</f>
        <v>27</v>
      </c>
      <c r="K25" s="9">
        <f t="shared" ref="K25:K56" si="5">I25*F25</f>
        <v>4.6907308526724097E-2</v>
      </c>
      <c r="L25" s="7">
        <f t="shared" ref="L25:L56" si="6">RANK(K25,$K$24:$K$56,1)</f>
        <v>17</v>
      </c>
      <c r="M25" s="6">
        <f t="shared" ref="M25:M56" si="7">IF(E25&gt;0,1,-1)</f>
        <v>-1</v>
      </c>
      <c r="N25" s="6">
        <f t="shared" ref="N25:N56" si="8">K25*M25</f>
        <v>-4.6907308526724097E-2</v>
      </c>
    </row>
    <row r="26" spans="1:14" x14ac:dyDescent="0.25">
      <c r="A26" s="7">
        <v>11</v>
      </c>
      <c r="B26" s="7" t="s">
        <v>149</v>
      </c>
      <c r="C26" s="9">
        <v>7.8103903650305895E-2</v>
      </c>
      <c r="D26" s="9">
        <v>8.0541796188230999E-2</v>
      </c>
      <c r="E26" s="9">
        <f t="shared" si="0"/>
        <v>-3.0268663641764375E-2</v>
      </c>
      <c r="F26" s="9">
        <f t="shared" si="1"/>
        <v>3.0268663641764375E-2</v>
      </c>
      <c r="G26" s="7">
        <f t="shared" si="2"/>
        <v>7</v>
      </c>
      <c r="H26" s="9">
        <v>7.9254785076581902E-2</v>
      </c>
      <c r="I26" s="9">
        <f t="shared" si="3"/>
        <v>1</v>
      </c>
      <c r="J26" s="7">
        <f t="shared" si="4"/>
        <v>33</v>
      </c>
      <c r="K26" s="9">
        <f t="shared" si="5"/>
        <v>3.0268663641764375E-2</v>
      </c>
      <c r="L26" s="7">
        <f t="shared" si="6"/>
        <v>9</v>
      </c>
      <c r="M26" s="6">
        <f t="shared" si="7"/>
        <v>-1</v>
      </c>
      <c r="N26" s="6">
        <f t="shared" si="8"/>
        <v>-3.0268663641764375E-2</v>
      </c>
    </row>
    <row r="27" spans="1:14" x14ac:dyDescent="0.25">
      <c r="A27" s="7">
        <v>13</v>
      </c>
      <c r="B27" s="7" t="s">
        <v>150</v>
      </c>
      <c r="C27" s="9">
        <v>0.14537702111350201</v>
      </c>
      <c r="D27" s="9">
        <v>0.133247846772336</v>
      </c>
      <c r="E27" s="9">
        <f t="shared" si="0"/>
        <v>9.1027169556365251E-2</v>
      </c>
      <c r="F27" s="9">
        <f t="shared" si="1"/>
        <v>9.1027169556365251E-2</v>
      </c>
      <c r="G27" s="7">
        <f t="shared" si="2"/>
        <v>19</v>
      </c>
      <c r="H27" s="9">
        <v>0.139424150326971</v>
      </c>
      <c r="I27" s="9">
        <f t="shared" si="3"/>
        <v>0.56844373726300135</v>
      </c>
      <c r="J27" s="7">
        <f t="shared" si="4"/>
        <v>7</v>
      </c>
      <c r="K27" s="9">
        <f t="shared" si="5"/>
        <v>5.1743824455093165E-2</v>
      </c>
      <c r="L27" s="7">
        <f t="shared" si="6"/>
        <v>18</v>
      </c>
      <c r="M27" s="6">
        <f t="shared" si="7"/>
        <v>1</v>
      </c>
      <c r="N27" s="6">
        <f t="shared" si="8"/>
        <v>5.1743824455093165E-2</v>
      </c>
    </row>
    <row r="28" spans="1:14" x14ac:dyDescent="0.25">
      <c r="A28" s="7">
        <v>15</v>
      </c>
      <c r="B28" s="7" t="s">
        <v>151</v>
      </c>
      <c r="C28" s="9">
        <v>8.7441295627202306E-2</v>
      </c>
      <c r="D28" s="9">
        <v>0.104487474655079</v>
      </c>
      <c r="E28" s="9">
        <f t="shared" si="0"/>
        <v>-0.16314088443755975</v>
      </c>
      <c r="F28" s="9">
        <f t="shared" si="1"/>
        <v>0.16314088443755975</v>
      </c>
      <c r="G28" s="7">
        <f t="shared" si="2"/>
        <v>30</v>
      </c>
      <c r="H28" s="9">
        <v>9.5754450482432904E-2</v>
      </c>
      <c r="I28" s="9">
        <f t="shared" si="3"/>
        <v>0.82768774377878107</v>
      </c>
      <c r="J28" s="7">
        <f t="shared" si="4"/>
        <v>30</v>
      </c>
      <c r="K28" s="9">
        <f t="shared" si="5"/>
        <v>0.13502971055819868</v>
      </c>
      <c r="L28" s="7">
        <f t="shared" si="6"/>
        <v>32</v>
      </c>
      <c r="M28" s="6">
        <f t="shared" si="7"/>
        <v>-1</v>
      </c>
      <c r="N28" s="6">
        <f t="shared" si="8"/>
        <v>-0.13502971055819868</v>
      </c>
    </row>
    <row r="29" spans="1:14" x14ac:dyDescent="0.25">
      <c r="A29" s="7">
        <v>17</v>
      </c>
      <c r="B29" s="7" t="s">
        <v>152</v>
      </c>
      <c r="C29" s="9">
        <v>0.13069979364767401</v>
      </c>
      <c r="D29" s="9">
        <v>0.121929606074268</v>
      </c>
      <c r="E29" s="9">
        <f t="shared" si="0"/>
        <v>7.1928285965789401E-2</v>
      </c>
      <c r="F29" s="9">
        <f t="shared" si="1"/>
        <v>7.1928285965789401E-2</v>
      </c>
      <c r="G29" s="7">
        <f t="shared" si="2"/>
        <v>15</v>
      </c>
      <c r="H29" s="9">
        <v>0.12651732154655501</v>
      </c>
      <c r="I29" s="9">
        <f t="shared" si="3"/>
        <v>0.62643426297495752</v>
      </c>
      <c r="J29" s="7">
        <f t="shared" si="4"/>
        <v>14</v>
      </c>
      <c r="K29" s="9">
        <f t="shared" si="5"/>
        <v>4.5058342806031264E-2</v>
      </c>
      <c r="L29" s="7">
        <f t="shared" si="6"/>
        <v>16</v>
      </c>
      <c r="M29" s="6">
        <f t="shared" si="7"/>
        <v>1</v>
      </c>
      <c r="N29" s="6">
        <f t="shared" si="8"/>
        <v>4.5058342806031264E-2</v>
      </c>
    </row>
    <row r="30" spans="1:14" x14ac:dyDescent="0.25">
      <c r="A30" s="7">
        <v>18</v>
      </c>
      <c r="B30" s="7" t="s">
        <v>153</v>
      </c>
      <c r="C30" s="9">
        <v>0.14436236894646601</v>
      </c>
      <c r="D30" s="9">
        <v>0.136612208376478</v>
      </c>
      <c r="E30" s="9">
        <f t="shared" si="0"/>
        <v>5.6731097916446802E-2</v>
      </c>
      <c r="F30" s="9">
        <f t="shared" si="1"/>
        <v>5.6731097916446802E-2</v>
      </c>
      <c r="G30" s="7">
        <f t="shared" si="2"/>
        <v>12</v>
      </c>
      <c r="H30" s="9">
        <v>0.14049175605775799</v>
      </c>
      <c r="I30" s="9">
        <f t="shared" si="3"/>
        <v>0.56412409738831382</v>
      </c>
      <c r="J30" s="7">
        <f t="shared" si="4"/>
        <v>6</v>
      </c>
      <c r="K30" s="9">
        <f t="shared" si="5"/>
        <v>3.2003379405963601E-2</v>
      </c>
      <c r="L30" s="7">
        <f t="shared" si="6"/>
        <v>10</v>
      </c>
      <c r="M30" s="6">
        <f t="shared" si="7"/>
        <v>1</v>
      </c>
      <c r="N30" s="6">
        <f t="shared" si="8"/>
        <v>3.2003379405963601E-2</v>
      </c>
    </row>
    <row r="31" spans="1:14" x14ac:dyDescent="0.25">
      <c r="A31" s="7">
        <v>19</v>
      </c>
      <c r="B31" s="7" t="s">
        <v>154</v>
      </c>
      <c r="C31" s="9">
        <v>0.113642514453169</v>
      </c>
      <c r="D31" s="9">
        <v>0.11941033717239399</v>
      </c>
      <c r="E31" s="9">
        <f t="shared" si="0"/>
        <v>-4.8302541101595944E-2</v>
      </c>
      <c r="F31" s="9">
        <f t="shared" si="1"/>
        <v>4.8302541101595944E-2</v>
      </c>
      <c r="G31" s="7">
        <f t="shared" si="2"/>
        <v>11</v>
      </c>
      <c r="H31" s="9">
        <v>0.116461809743959</v>
      </c>
      <c r="I31" s="9">
        <f t="shared" si="3"/>
        <v>0.68052166844069606</v>
      </c>
      <c r="J31" s="7">
        <f t="shared" si="4"/>
        <v>18</v>
      </c>
      <c r="K31" s="9">
        <f t="shared" si="5"/>
        <v>3.2870925860383371E-2</v>
      </c>
      <c r="L31" s="7">
        <f t="shared" si="6"/>
        <v>11</v>
      </c>
      <c r="M31" s="6">
        <f t="shared" si="7"/>
        <v>-1</v>
      </c>
      <c r="N31" s="6">
        <f t="shared" si="8"/>
        <v>-3.2870925860383371E-2</v>
      </c>
    </row>
    <row r="32" spans="1:14" x14ac:dyDescent="0.25">
      <c r="A32" s="7">
        <v>20</v>
      </c>
      <c r="B32" s="7" t="s">
        <v>155</v>
      </c>
      <c r="C32" s="9">
        <v>0.138555097855311</v>
      </c>
      <c r="D32" s="9">
        <v>0.130319792529552</v>
      </c>
      <c r="E32" s="9">
        <f t="shared" si="0"/>
        <v>6.3193051231197436E-2</v>
      </c>
      <c r="F32" s="9">
        <f t="shared" si="1"/>
        <v>6.3193051231197436E-2</v>
      </c>
      <c r="G32" s="7">
        <f t="shared" si="2"/>
        <v>14</v>
      </c>
      <c r="H32" s="9">
        <v>0.134533256918521</v>
      </c>
      <c r="I32" s="9">
        <f t="shared" si="3"/>
        <v>0.58910924251675501</v>
      </c>
      <c r="J32" s="7">
        <f t="shared" si="4"/>
        <v>9</v>
      </c>
      <c r="K32" s="9">
        <f t="shared" si="5"/>
        <v>3.7227610543133213E-2</v>
      </c>
      <c r="L32" s="7">
        <f t="shared" si="6"/>
        <v>13</v>
      </c>
      <c r="M32" s="6">
        <f t="shared" si="7"/>
        <v>1</v>
      </c>
      <c r="N32" s="6">
        <f t="shared" si="8"/>
        <v>3.7227610543133213E-2</v>
      </c>
    </row>
    <row r="33" spans="1:14" x14ac:dyDescent="0.25">
      <c r="A33" s="7">
        <v>23</v>
      </c>
      <c r="B33" s="7" t="s">
        <v>156</v>
      </c>
      <c r="C33" s="9">
        <v>0.11720883874832</v>
      </c>
      <c r="D33" s="9">
        <v>0.10881828361702101</v>
      </c>
      <c r="E33" s="9">
        <f t="shared" si="0"/>
        <v>7.7106115373304501E-2</v>
      </c>
      <c r="F33" s="9">
        <f t="shared" si="1"/>
        <v>7.7106115373304501E-2</v>
      </c>
      <c r="G33" s="7">
        <f t="shared" si="2"/>
        <v>16</v>
      </c>
      <c r="H33" s="9">
        <v>0.113082198681916</v>
      </c>
      <c r="I33" s="9">
        <f t="shared" si="3"/>
        <v>0.70085995851136784</v>
      </c>
      <c r="J33" s="7">
        <f t="shared" si="4"/>
        <v>23</v>
      </c>
      <c r="K33" s="9">
        <f t="shared" si="5"/>
        <v>5.4040588821506932E-2</v>
      </c>
      <c r="L33" s="7">
        <f t="shared" si="6"/>
        <v>19</v>
      </c>
      <c r="M33" s="6">
        <f t="shared" si="7"/>
        <v>1</v>
      </c>
      <c r="N33" s="6">
        <f t="shared" si="8"/>
        <v>5.4040588821506932E-2</v>
      </c>
    </row>
    <row r="34" spans="1:14" x14ac:dyDescent="0.25">
      <c r="A34" s="7">
        <v>25</v>
      </c>
      <c r="B34" s="7" t="s">
        <v>157</v>
      </c>
      <c r="C34" s="9">
        <v>0.10748135555334</v>
      </c>
      <c r="D34" s="9">
        <v>0.12679369929016701</v>
      </c>
      <c r="E34" s="9">
        <f t="shared" si="0"/>
        <v>-0.15231311843525261</v>
      </c>
      <c r="F34" s="9">
        <f t="shared" si="1"/>
        <v>0.15231311843525261</v>
      </c>
      <c r="G34" s="7">
        <f t="shared" si="2"/>
        <v>27</v>
      </c>
      <c r="H34" s="9">
        <v>0.116920017903961</v>
      </c>
      <c r="I34" s="9">
        <f t="shared" si="3"/>
        <v>0.6778547121133901</v>
      </c>
      <c r="J34" s="7">
        <f t="shared" si="4"/>
        <v>17</v>
      </c>
      <c r="K34" s="9">
        <f t="shared" si="5"/>
        <v>0.10324616504802085</v>
      </c>
      <c r="L34" s="7">
        <f t="shared" si="6"/>
        <v>26</v>
      </c>
      <c r="M34" s="6">
        <f t="shared" si="7"/>
        <v>-1</v>
      </c>
      <c r="N34" s="6">
        <f t="shared" si="8"/>
        <v>-0.10324616504802085</v>
      </c>
    </row>
    <row r="35" spans="1:14" x14ac:dyDescent="0.25">
      <c r="A35" s="7">
        <v>27</v>
      </c>
      <c r="B35" s="7" t="s">
        <v>158</v>
      </c>
      <c r="C35" s="9">
        <v>0.114767282823802</v>
      </c>
      <c r="D35" s="9">
        <v>0.115519314617646</v>
      </c>
      <c r="E35" s="9">
        <f t="shared" si="0"/>
        <v>-6.5100091385854623E-3</v>
      </c>
      <c r="F35" s="9">
        <f t="shared" si="1"/>
        <v>6.5100091385854623E-3</v>
      </c>
      <c r="G35" s="7">
        <f t="shared" si="2"/>
        <v>2</v>
      </c>
      <c r="H35" s="9">
        <v>0.115133119934879</v>
      </c>
      <c r="I35" s="9">
        <f t="shared" si="3"/>
        <v>0.68837520533978047</v>
      </c>
      <c r="J35" s="7">
        <f t="shared" si="4"/>
        <v>20</v>
      </c>
      <c r="K35" s="9">
        <f t="shared" si="5"/>
        <v>4.4813288775376152E-3</v>
      </c>
      <c r="L35" s="7">
        <f t="shared" si="6"/>
        <v>3</v>
      </c>
      <c r="M35" s="6">
        <f t="shared" si="7"/>
        <v>-1</v>
      </c>
      <c r="N35" s="6">
        <f t="shared" si="8"/>
        <v>-4.4813288775376152E-3</v>
      </c>
    </row>
    <row r="36" spans="1:14" x14ac:dyDescent="0.25">
      <c r="A36" s="7">
        <v>41</v>
      </c>
      <c r="B36" s="7" t="s">
        <v>159</v>
      </c>
      <c r="C36" s="9">
        <v>0.123002551782387</v>
      </c>
      <c r="D36" s="9">
        <v>0.12729564331111801</v>
      </c>
      <c r="E36" s="9">
        <f t="shared" si="0"/>
        <v>-3.3725361034064892E-2</v>
      </c>
      <c r="F36" s="9">
        <f t="shared" si="1"/>
        <v>3.3725361034064892E-2</v>
      </c>
      <c r="G36" s="7">
        <f t="shared" si="2"/>
        <v>8</v>
      </c>
      <c r="H36" s="9">
        <v>0.12511643905803299</v>
      </c>
      <c r="I36" s="9">
        <f t="shared" si="3"/>
        <v>0.63344821570426091</v>
      </c>
      <c r="J36" s="7">
        <f t="shared" si="4"/>
        <v>16</v>
      </c>
      <c r="K36" s="9">
        <f t="shared" si="5"/>
        <v>2.1363269771010412E-2</v>
      </c>
      <c r="L36" s="7">
        <f t="shared" si="6"/>
        <v>7</v>
      </c>
      <c r="M36" s="6">
        <f t="shared" si="7"/>
        <v>-1</v>
      </c>
      <c r="N36" s="6">
        <f t="shared" si="8"/>
        <v>-2.1363269771010412E-2</v>
      </c>
    </row>
    <row r="37" spans="1:14" x14ac:dyDescent="0.25">
      <c r="A37" s="7">
        <v>44</v>
      </c>
      <c r="B37" s="7" t="s">
        <v>160</v>
      </c>
      <c r="C37" s="9">
        <v>0.12495696963227</v>
      </c>
      <c r="D37" s="9">
        <v>0.13895767749083299</v>
      </c>
      <c r="E37" s="9">
        <f t="shared" si="0"/>
        <v>-0.10075519475695476</v>
      </c>
      <c r="F37" s="9">
        <f t="shared" si="1"/>
        <v>0.10075519475695476</v>
      </c>
      <c r="G37" s="7">
        <f t="shared" si="2"/>
        <v>21</v>
      </c>
      <c r="H37" s="9">
        <v>0.13169474008770499</v>
      </c>
      <c r="I37" s="9">
        <f t="shared" si="3"/>
        <v>0.60180676178714843</v>
      </c>
      <c r="J37" s="7">
        <f t="shared" si="4"/>
        <v>11</v>
      </c>
      <c r="K37" s="9">
        <f t="shared" si="5"/>
        <v>6.0635157489916415E-2</v>
      </c>
      <c r="L37" s="7">
        <f t="shared" si="6"/>
        <v>22</v>
      </c>
      <c r="M37" s="6">
        <f t="shared" si="7"/>
        <v>-1</v>
      </c>
      <c r="N37" s="6">
        <f t="shared" si="8"/>
        <v>-6.0635157489916415E-2</v>
      </c>
    </row>
    <row r="38" spans="1:14" x14ac:dyDescent="0.25">
      <c r="A38" s="7">
        <v>47</v>
      </c>
      <c r="B38" s="7" t="s">
        <v>161</v>
      </c>
      <c r="C38" s="9">
        <v>0.134160242085405</v>
      </c>
      <c r="D38" s="9">
        <v>0.12838055074317301</v>
      </c>
      <c r="E38" s="9">
        <f t="shared" si="0"/>
        <v>4.5019991803854659E-2</v>
      </c>
      <c r="F38" s="9">
        <f t="shared" si="1"/>
        <v>4.5019991803854659E-2</v>
      </c>
      <c r="G38" s="7">
        <f t="shared" si="2"/>
        <v>10</v>
      </c>
      <c r="H38" s="9">
        <v>0.13129822519802101</v>
      </c>
      <c r="I38" s="9">
        <f t="shared" si="3"/>
        <v>0.60362419185066385</v>
      </c>
      <c r="J38" s="7">
        <f t="shared" si="4"/>
        <v>12</v>
      </c>
      <c r="K38" s="9">
        <f t="shared" si="5"/>
        <v>2.7175156169725278E-2</v>
      </c>
      <c r="L38" s="7">
        <f t="shared" si="6"/>
        <v>8</v>
      </c>
      <c r="M38" s="6">
        <f t="shared" si="7"/>
        <v>1</v>
      </c>
      <c r="N38" s="6">
        <f t="shared" si="8"/>
        <v>2.7175156169725278E-2</v>
      </c>
    </row>
    <row r="39" spans="1:14" x14ac:dyDescent="0.25">
      <c r="A39" s="7">
        <v>50</v>
      </c>
      <c r="B39" s="7" t="s">
        <v>162</v>
      </c>
      <c r="C39" s="9">
        <v>0.10295674723128601</v>
      </c>
      <c r="D39" s="9">
        <v>0.111801134827705</v>
      </c>
      <c r="E39" s="9">
        <f t="shared" si="0"/>
        <v>-7.9108209501173143E-2</v>
      </c>
      <c r="F39" s="9">
        <f t="shared" si="1"/>
        <v>7.9108209501173143E-2</v>
      </c>
      <c r="G39" s="7">
        <f t="shared" si="2"/>
        <v>17</v>
      </c>
      <c r="H39" s="9">
        <v>0.107377145641794</v>
      </c>
      <c r="I39" s="9">
        <f t="shared" si="3"/>
        <v>0.73809733535824096</v>
      </c>
      <c r="J39" s="7">
        <f t="shared" si="4"/>
        <v>25</v>
      </c>
      <c r="K39" s="9">
        <f t="shared" si="5"/>
        <v>5.8389558637777381E-2</v>
      </c>
      <c r="L39" s="7">
        <f t="shared" si="6"/>
        <v>21</v>
      </c>
      <c r="M39" s="6">
        <f t="shared" si="7"/>
        <v>-1</v>
      </c>
      <c r="N39" s="6">
        <f t="shared" si="8"/>
        <v>-5.8389558637777381E-2</v>
      </c>
    </row>
    <row r="40" spans="1:14" x14ac:dyDescent="0.25">
      <c r="A40" s="7">
        <v>52</v>
      </c>
      <c r="B40" s="7" t="s">
        <v>163</v>
      </c>
      <c r="C40" s="9">
        <v>8.9361244410458202E-2</v>
      </c>
      <c r="D40" s="9">
        <v>0.103735014244935</v>
      </c>
      <c r="E40" s="9">
        <f t="shared" si="0"/>
        <v>-0.1385623739399893</v>
      </c>
      <c r="F40" s="9">
        <f t="shared" si="1"/>
        <v>0.1385623739399893</v>
      </c>
      <c r="G40" s="7">
        <f t="shared" si="2"/>
        <v>25</v>
      </c>
      <c r="H40" s="9">
        <v>9.6272820342590104E-2</v>
      </c>
      <c r="I40" s="9">
        <f t="shared" si="3"/>
        <v>0.82323115490489485</v>
      </c>
      <c r="J40" s="7">
        <f t="shared" si="4"/>
        <v>29</v>
      </c>
      <c r="K40" s="9">
        <f t="shared" si="5"/>
        <v>0.1140688631249813</v>
      </c>
      <c r="L40" s="7">
        <f t="shared" si="6"/>
        <v>29</v>
      </c>
      <c r="M40" s="6">
        <f t="shared" si="7"/>
        <v>-1</v>
      </c>
      <c r="N40" s="6">
        <f t="shared" si="8"/>
        <v>-0.1140688631249813</v>
      </c>
    </row>
    <row r="41" spans="1:14" x14ac:dyDescent="0.25">
      <c r="A41" s="7">
        <v>54</v>
      </c>
      <c r="B41" s="7" t="s">
        <v>164</v>
      </c>
      <c r="C41" s="9">
        <v>0.13330423681783299</v>
      </c>
      <c r="D41" s="9">
        <v>0.13519028919547299</v>
      </c>
      <c r="E41" s="9">
        <f t="shared" si="0"/>
        <v>-1.3951093594547607E-2</v>
      </c>
      <c r="F41" s="9">
        <f t="shared" si="1"/>
        <v>1.3951093594547607E-2</v>
      </c>
      <c r="G41" s="7">
        <f t="shared" si="2"/>
        <v>5</v>
      </c>
      <c r="H41" s="9">
        <v>0.13422214582443601</v>
      </c>
      <c r="I41" s="9">
        <f t="shared" si="3"/>
        <v>0.59047472821845659</v>
      </c>
      <c r="J41" s="7">
        <f t="shared" si="4"/>
        <v>10</v>
      </c>
      <c r="K41" s="9">
        <f t="shared" si="5"/>
        <v>8.2377681985907492E-3</v>
      </c>
      <c r="L41" s="7">
        <f t="shared" si="6"/>
        <v>5</v>
      </c>
      <c r="M41" s="6">
        <f t="shared" si="7"/>
        <v>-1</v>
      </c>
      <c r="N41" s="6">
        <f t="shared" si="8"/>
        <v>-8.2377681985907492E-3</v>
      </c>
    </row>
    <row r="42" spans="1:14" x14ac:dyDescent="0.25">
      <c r="A42" s="7">
        <v>63</v>
      </c>
      <c r="B42" s="7" t="s">
        <v>165</v>
      </c>
      <c r="C42" s="9">
        <v>0.132830629638167</v>
      </c>
      <c r="D42" s="9">
        <v>0.12926768044806</v>
      </c>
      <c r="E42" s="9">
        <f t="shared" si="0"/>
        <v>2.756256767165088E-2</v>
      </c>
      <c r="F42" s="9">
        <f t="shared" si="1"/>
        <v>2.756256767165088E-2</v>
      </c>
      <c r="G42" s="7">
        <f t="shared" si="2"/>
        <v>6</v>
      </c>
      <c r="H42" s="9">
        <v>0.13113831424799699</v>
      </c>
      <c r="I42" s="9">
        <f t="shared" si="3"/>
        <v>0.60436025528513637</v>
      </c>
      <c r="J42" s="7">
        <f t="shared" si="4"/>
        <v>13</v>
      </c>
      <c r="K42" s="9">
        <f t="shared" si="5"/>
        <v>1.6657720434352773E-2</v>
      </c>
      <c r="L42" s="7">
        <f t="shared" si="6"/>
        <v>6</v>
      </c>
      <c r="M42" s="6">
        <f t="shared" si="7"/>
        <v>1</v>
      </c>
      <c r="N42" s="6">
        <f t="shared" si="8"/>
        <v>1.6657720434352773E-2</v>
      </c>
    </row>
    <row r="43" spans="1:14" x14ac:dyDescent="0.25">
      <c r="A43" s="7">
        <v>66</v>
      </c>
      <c r="B43" s="7" t="s">
        <v>166</v>
      </c>
      <c r="C43" s="9">
        <v>0.106955333468675</v>
      </c>
      <c r="D43" s="9">
        <v>0.147141466493309</v>
      </c>
      <c r="E43" s="9">
        <f t="shared" si="0"/>
        <v>-0.27311222310307337</v>
      </c>
      <c r="F43" s="9">
        <f t="shared" si="1"/>
        <v>0.27311222310307337</v>
      </c>
      <c r="G43" s="7">
        <f t="shared" si="2"/>
        <v>33</v>
      </c>
      <c r="H43" s="9">
        <v>0.12580191975674801</v>
      </c>
      <c r="I43" s="9">
        <f t="shared" si="3"/>
        <v>0.6299966266797028</v>
      </c>
      <c r="J43" s="7">
        <f t="shared" si="4"/>
        <v>15</v>
      </c>
      <c r="K43" s="9">
        <f t="shared" si="5"/>
        <v>0.17205977925993063</v>
      </c>
      <c r="L43" s="7">
        <f t="shared" si="6"/>
        <v>33</v>
      </c>
      <c r="M43" s="6">
        <f t="shared" si="7"/>
        <v>-1</v>
      </c>
      <c r="N43" s="6">
        <f t="shared" si="8"/>
        <v>-0.17205977925993063</v>
      </c>
    </row>
    <row r="44" spans="1:14" x14ac:dyDescent="0.25">
      <c r="A44" s="7">
        <v>68</v>
      </c>
      <c r="B44" s="7" t="s">
        <v>167</v>
      </c>
      <c r="C44" s="9">
        <v>8.3764211466985802E-2</v>
      </c>
      <c r="D44" s="9">
        <v>9.4171384051957505E-2</v>
      </c>
      <c r="E44" s="9">
        <f t="shared" si="0"/>
        <v>-0.11051311064122958</v>
      </c>
      <c r="F44" s="9">
        <f t="shared" si="1"/>
        <v>0.11051311064122958</v>
      </c>
      <c r="G44" s="7">
        <f t="shared" si="2"/>
        <v>23</v>
      </c>
      <c r="H44" s="9">
        <v>8.8794937827855996E-2</v>
      </c>
      <c r="I44" s="9">
        <f t="shared" si="3"/>
        <v>0.89255972260750616</v>
      </c>
      <c r="J44" s="7">
        <f t="shared" si="4"/>
        <v>32</v>
      </c>
      <c r="K44" s="9">
        <f t="shared" si="5"/>
        <v>9.8639551378428517E-2</v>
      </c>
      <c r="L44" s="7">
        <f t="shared" si="6"/>
        <v>25</v>
      </c>
      <c r="M44" s="6">
        <f t="shared" si="7"/>
        <v>-1</v>
      </c>
      <c r="N44" s="6">
        <f t="shared" si="8"/>
        <v>-9.8639551378428517E-2</v>
      </c>
    </row>
    <row r="45" spans="1:14" x14ac:dyDescent="0.25">
      <c r="A45" s="7">
        <v>70</v>
      </c>
      <c r="B45" s="7" t="s">
        <v>168</v>
      </c>
      <c r="C45" s="9">
        <v>0.109270823906242</v>
      </c>
      <c r="D45" s="9">
        <v>0.104615734008301</v>
      </c>
      <c r="E45" s="9">
        <f t="shared" si="0"/>
        <v>4.4497034237427714E-2</v>
      </c>
      <c r="F45" s="9">
        <f t="shared" si="1"/>
        <v>4.4497034237427714E-2</v>
      </c>
      <c r="G45" s="7">
        <f t="shared" si="2"/>
        <v>9</v>
      </c>
      <c r="H45" s="9">
        <v>0.106950947004777</v>
      </c>
      <c r="I45" s="9">
        <f t="shared" si="3"/>
        <v>0.74103864711961787</v>
      </c>
      <c r="J45" s="7">
        <f t="shared" si="4"/>
        <v>26</v>
      </c>
      <c r="K45" s="9">
        <f t="shared" si="5"/>
        <v>3.297402205213875E-2</v>
      </c>
      <c r="L45" s="7">
        <f t="shared" si="6"/>
        <v>12</v>
      </c>
      <c r="M45" s="6">
        <f t="shared" si="7"/>
        <v>1</v>
      </c>
      <c r="N45" s="6">
        <f t="shared" si="8"/>
        <v>3.297402205213875E-2</v>
      </c>
    </row>
    <row r="46" spans="1:14" x14ac:dyDescent="0.25">
      <c r="A46" s="7">
        <v>73</v>
      </c>
      <c r="B46" s="7" t="s">
        <v>169</v>
      </c>
      <c r="C46" s="9">
        <v>0.100083443415533</v>
      </c>
      <c r="D46" s="9">
        <v>0.116600160854833</v>
      </c>
      <c r="E46" s="9">
        <f t="shared" si="0"/>
        <v>-0.14165261281125746</v>
      </c>
      <c r="F46" s="9">
        <f t="shared" si="1"/>
        <v>0.14165261281125746</v>
      </c>
      <c r="G46" s="7">
        <f t="shared" si="2"/>
        <v>26</v>
      </c>
      <c r="H46" s="9">
        <v>0.108164937396022</v>
      </c>
      <c r="I46" s="9">
        <f t="shared" si="3"/>
        <v>0.73272159153023897</v>
      </c>
      <c r="J46" s="7">
        <f t="shared" si="4"/>
        <v>24</v>
      </c>
      <c r="K46" s="9">
        <f t="shared" si="5"/>
        <v>0.10379192790348128</v>
      </c>
      <c r="L46" s="7">
        <f t="shared" si="6"/>
        <v>27</v>
      </c>
      <c r="M46" s="6">
        <f t="shared" si="7"/>
        <v>-1</v>
      </c>
      <c r="N46" s="6">
        <f t="shared" si="8"/>
        <v>-0.10379192790348128</v>
      </c>
    </row>
    <row r="47" spans="1:14" x14ac:dyDescent="0.25">
      <c r="A47" s="7">
        <v>76</v>
      </c>
      <c r="B47" s="7" t="s">
        <v>170</v>
      </c>
      <c r="C47" s="9">
        <v>9.9839055428834603E-2</v>
      </c>
      <c r="D47" s="9">
        <v>0.113008575807962</v>
      </c>
      <c r="E47" s="9">
        <f t="shared" si="0"/>
        <v>-0.11653558400299337</v>
      </c>
      <c r="F47" s="9">
        <f t="shared" si="1"/>
        <v>0.11653558400299337</v>
      </c>
      <c r="G47" s="7">
        <f t="shared" si="2"/>
        <v>24</v>
      </c>
      <c r="H47" s="9">
        <v>0.105961714673976</v>
      </c>
      <c r="I47" s="9">
        <f t="shared" si="3"/>
        <v>0.74795680043904322</v>
      </c>
      <c r="J47" s="7">
        <f t="shared" si="4"/>
        <v>28</v>
      </c>
      <c r="K47" s="9">
        <f t="shared" si="5"/>
        <v>8.7163582548174273E-2</v>
      </c>
      <c r="L47" s="7">
        <f t="shared" si="6"/>
        <v>23</v>
      </c>
      <c r="M47" s="6">
        <f t="shared" si="7"/>
        <v>-1</v>
      </c>
      <c r="N47" s="6">
        <f t="shared" si="8"/>
        <v>-8.7163582548174273E-2</v>
      </c>
    </row>
    <row r="48" spans="1:14" x14ac:dyDescent="0.25">
      <c r="A48" s="7">
        <v>81</v>
      </c>
      <c r="B48" s="7" t="s">
        <v>171</v>
      </c>
      <c r="C48" s="9">
        <v>0.18453687828045501</v>
      </c>
      <c r="D48" s="9">
        <v>0.16901431900848099</v>
      </c>
      <c r="E48" s="9">
        <f t="shared" si="0"/>
        <v>9.1841681598557989E-2</v>
      </c>
      <c r="F48" s="9">
        <f t="shared" si="1"/>
        <v>9.1841681598557989E-2</v>
      </c>
      <c r="G48" s="7">
        <f t="shared" si="2"/>
        <v>20</v>
      </c>
      <c r="H48" s="9">
        <v>0.176845928424049</v>
      </c>
      <c r="I48" s="9">
        <f t="shared" si="3"/>
        <v>0.44815725068061091</v>
      </c>
      <c r="J48" s="7">
        <f t="shared" si="4"/>
        <v>3</v>
      </c>
      <c r="K48" s="9">
        <f t="shared" si="5"/>
        <v>4.1159515523093805E-2</v>
      </c>
      <c r="L48" s="7">
        <f t="shared" si="6"/>
        <v>14</v>
      </c>
      <c r="M48" s="6">
        <f t="shared" si="7"/>
        <v>1</v>
      </c>
      <c r="N48" s="6">
        <f t="shared" si="8"/>
        <v>4.1159515523093805E-2</v>
      </c>
    </row>
    <row r="49" spans="1:25" x14ac:dyDescent="0.25">
      <c r="A49" s="7">
        <v>85</v>
      </c>
      <c r="B49" s="7" t="s">
        <v>172</v>
      </c>
      <c r="C49" s="9">
        <v>0.11035283415050801</v>
      </c>
      <c r="D49" s="9">
        <v>0.120254379855083</v>
      </c>
      <c r="E49" s="9">
        <f t="shared" si="0"/>
        <v>-8.2338337418622246E-2</v>
      </c>
      <c r="F49" s="9">
        <f t="shared" si="1"/>
        <v>8.2338337418622246E-2</v>
      </c>
      <c r="G49" s="7">
        <f t="shared" si="2"/>
        <v>18</v>
      </c>
      <c r="H49" s="9">
        <v>0.115292711841037</v>
      </c>
      <c r="I49" s="9">
        <f t="shared" si="3"/>
        <v>0.68742233408349884</v>
      </c>
      <c r="J49" s="7">
        <f t="shared" si="4"/>
        <v>19</v>
      </c>
      <c r="K49" s="9">
        <f t="shared" si="5"/>
        <v>5.6601212092863992E-2</v>
      </c>
      <c r="L49" s="7">
        <f t="shared" si="6"/>
        <v>20</v>
      </c>
      <c r="M49" s="6">
        <f t="shared" si="7"/>
        <v>-1</v>
      </c>
      <c r="N49" s="6">
        <f t="shared" si="8"/>
        <v>-5.6601212092863992E-2</v>
      </c>
    </row>
    <row r="50" spans="1:25" x14ac:dyDescent="0.25">
      <c r="A50" s="7">
        <v>86</v>
      </c>
      <c r="B50" s="7" t="s">
        <v>173</v>
      </c>
      <c r="C50" s="9">
        <v>0.14228331506096301</v>
      </c>
      <c r="D50" s="9">
        <v>0.141696890437533</v>
      </c>
      <c r="E50" s="9">
        <f t="shared" si="0"/>
        <v>4.138584986722268E-3</v>
      </c>
      <c r="F50" s="9">
        <f t="shared" si="1"/>
        <v>4.138584986722268E-3</v>
      </c>
      <c r="G50" s="7">
        <f t="shared" si="2"/>
        <v>1</v>
      </c>
      <c r="H50" s="9">
        <v>0.141992456332971</v>
      </c>
      <c r="I50" s="9">
        <f t="shared" si="3"/>
        <v>0.55816194129869945</v>
      </c>
      <c r="J50" s="7">
        <f t="shared" si="4"/>
        <v>5</v>
      </c>
      <c r="K50" s="9">
        <f t="shared" si="5"/>
        <v>2.3100006304185533E-3</v>
      </c>
      <c r="L50" s="7">
        <f t="shared" si="6"/>
        <v>1</v>
      </c>
      <c r="M50" s="6">
        <f t="shared" si="7"/>
        <v>1</v>
      </c>
      <c r="N50" s="6">
        <f t="shared" si="8"/>
        <v>2.3100006304185533E-3</v>
      </c>
    </row>
    <row r="51" spans="1:25" x14ac:dyDescent="0.25">
      <c r="A51" s="7">
        <v>88</v>
      </c>
      <c r="B51" s="7" t="s">
        <v>116</v>
      </c>
      <c r="C51" s="9">
        <v>9.0283039622926997E-2</v>
      </c>
      <c r="D51" s="9">
        <v>0.10131377636583699</v>
      </c>
      <c r="E51" s="9">
        <f t="shared" si="0"/>
        <v>-0.10887696756143779</v>
      </c>
      <c r="F51" s="9">
        <f t="shared" si="1"/>
        <v>0.10887696756143779</v>
      </c>
      <c r="G51" s="7">
        <f t="shared" si="2"/>
        <v>22</v>
      </c>
      <c r="H51" s="9">
        <v>9.54426358858292E-2</v>
      </c>
      <c r="I51" s="9">
        <f t="shared" si="3"/>
        <v>0.83039183003483263</v>
      </c>
      <c r="J51" s="7">
        <f t="shared" si="4"/>
        <v>31</v>
      </c>
      <c r="K51" s="9">
        <f t="shared" si="5"/>
        <v>9.0410544341985435E-2</v>
      </c>
      <c r="L51" s="7">
        <f t="shared" si="6"/>
        <v>24</v>
      </c>
      <c r="M51" s="6">
        <f t="shared" si="7"/>
        <v>-1</v>
      </c>
      <c r="N51" s="6">
        <f t="shared" si="8"/>
        <v>-9.0410544341985435E-2</v>
      </c>
    </row>
    <row r="52" spans="1:25" x14ac:dyDescent="0.25">
      <c r="A52" s="7">
        <v>91</v>
      </c>
      <c r="B52" s="7" t="s">
        <v>174</v>
      </c>
      <c r="C52" s="9">
        <v>0.157923417902399</v>
      </c>
      <c r="D52" s="9">
        <v>0.12740210505414801</v>
      </c>
      <c r="E52" s="9">
        <f t="shared" si="0"/>
        <v>0.23956678608472701</v>
      </c>
      <c r="F52" s="9">
        <f t="shared" si="1"/>
        <v>0.23956678608472701</v>
      </c>
      <c r="G52" s="7">
        <f t="shared" si="2"/>
        <v>32</v>
      </c>
      <c r="H52" s="9">
        <v>0.14228630128465999</v>
      </c>
      <c r="I52" s="9">
        <f t="shared" si="3"/>
        <v>0.55700924376425842</v>
      </c>
      <c r="J52" s="7">
        <f t="shared" si="4"/>
        <v>4</v>
      </c>
      <c r="K52" s="9">
        <f t="shared" si="5"/>
        <v>0.13344091434808766</v>
      </c>
      <c r="L52" s="7">
        <f t="shared" si="6"/>
        <v>31</v>
      </c>
      <c r="M52" s="6">
        <f t="shared" si="7"/>
        <v>1</v>
      </c>
      <c r="N52" s="6">
        <f t="shared" si="8"/>
        <v>0.13344091434808766</v>
      </c>
    </row>
    <row r="53" spans="1:25" x14ac:dyDescent="0.25">
      <c r="A53" s="7">
        <v>94</v>
      </c>
      <c r="B53" s="7" t="s">
        <v>175</v>
      </c>
      <c r="C53" s="9">
        <v>0.19235759896608701</v>
      </c>
      <c r="D53" s="9">
        <v>0.19412298147624699</v>
      </c>
      <c r="E53" s="9">
        <f t="shared" si="0"/>
        <v>-9.0941448391878982E-3</v>
      </c>
      <c r="F53" s="9">
        <f t="shared" si="1"/>
        <v>9.0941448391878982E-3</v>
      </c>
      <c r="G53" s="7">
        <f t="shared" si="2"/>
        <v>3</v>
      </c>
      <c r="H53" s="9">
        <v>0.193278963432365</v>
      </c>
      <c r="I53" s="9">
        <f t="shared" si="3"/>
        <v>0.41005386033289593</v>
      </c>
      <c r="J53" s="7">
        <f t="shared" si="4"/>
        <v>2</v>
      </c>
      <c r="K53" s="9">
        <f t="shared" si="5"/>
        <v>3.7290891977354809E-3</v>
      </c>
      <c r="L53" s="7">
        <f t="shared" si="6"/>
        <v>2</v>
      </c>
      <c r="M53" s="6">
        <f t="shared" si="7"/>
        <v>-1</v>
      </c>
      <c r="N53" s="6">
        <f t="shared" si="8"/>
        <v>-3.7290891977354809E-3</v>
      </c>
    </row>
    <row r="54" spans="1:25" x14ac:dyDescent="0.25">
      <c r="A54" s="7">
        <v>95</v>
      </c>
      <c r="B54" s="7" t="s">
        <v>176</v>
      </c>
      <c r="C54" s="9">
        <v>0.13844234079380499</v>
      </c>
      <c r="D54" s="9">
        <v>0.14026232023298099</v>
      </c>
      <c r="E54" s="9">
        <f t="shared" si="0"/>
        <v>-1.2975540659479654E-2</v>
      </c>
      <c r="F54" s="9">
        <f t="shared" si="1"/>
        <v>1.2975540659479654E-2</v>
      </c>
      <c r="G54" s="7">
        <f t="shared" si="2"/>
        <v>4</v>
      </c>
      <c r="H54" s="9">
        <v>0.13940493435955501</v>
      </c>
      <c r="I54" s="9">
        <f>MIN($H$24:$H$56)/H54</f>
        <v>0.56852209314318058</v>
      </c>
      <c r="J54" s="7">
        <f t="shared" si="4"/>
        <v>8</v>
      </c>
      <c r="K54" s="9">
        <f t="shared" si="5"/>
        <v>7.3768815353918186E-3</v>
      </c>
      <c r="L54" s="7">
        <f t="shared" si="6"/>
        <v>4</v>
      </c>
      <c r="M54" s="6">
        <f t="shared" si="7"/>
        <v>-1</v>
      </c>
      <c r="N54" s="6">
        <f t="shared" si="8"/>
        <v>-7.3768815353918186E-3</v>
      </c>
    </row>
    <row r="55" spans="1:25" x14ac:dyDescent="0.25">
      <c r="A55" s="7">
        <v>97</v>
      </c>
      <c r="B55" s="7" t="s">
        <v>177</v>
      </c>
      <c r="C55" s="9">
        <v>0.293356564608031</v>
      </c>
      <c r="D55" s="9">
        <v>0.25426065797681502</v>
      </c>
      <c r="E55" s="9">
        <f t="shared" si="0"/>
        <v>0.1537630986339262</v>
      </c>
      <c r="F55" s="9">
        <f t="shared" si="1"/>
        <v>0.1537630986339262</v>
      </c>
      <c r="G55" s="7">
        <f t="shared" si="2"/>
        <v>28</v>
      </c>
      <c r="H55" s="9">
        <v>0.272471209513305</v>
      </c>
      <c r="I55" s="9">
        <f t="shared" si="3"/>
        <v>0.29087397974321327</v>
      </c>
      <c r="J55" s="7">
        <f>RANK(I55,$I$24:$I$56,1)</f>
        <v>1</v>
      </c>
      <c r="K55" s="9">
        <f t="shared" si="5"/>
        <v>4.4725684437298352E-2</v>
      </c>
      <c r="L55" s="7">
        <f t="shared" si="6"/>
        <v>15</v>
      </c>
      <c r="M55" s="6">
        <f t="shared" si="7"/>
        <v>1</v>
      </c>
      <c r="N55" s="6">
        <f t="shared" si="8"/>
        <v>4.4725684437298352E-2</v>
      </c>
    </row>
    <row r="56" spans="1:25" x14ac:dyDescent="0.25">
      <c r="A56" s="7">
        <v>99</v>
      </c>
      <c r="B56" s="7" t="s">
        <v>178</v>
      </c>
      <c r="C56" s="9">
        <v>0.123598486966202</v>
      </c>
      <c r="D56" s="9">
        <v>0.105312757358485</v>
      </c>
      <c r="E56" s="9">
        <f t="shared" si="0"/>
        <v>0.17363261646898404</v>
      </c>
      <c r="F56" s="9">
        <f t="shared" si="1"/>
        <v>0.17363261646898404</v>
      </c>
      <c r="G56" s="7">
        <f t="shared" si="2"/>
        <v>31</v>
      </c>
      <c r="H56" s="9">
        <v>0.113948129377253</v>
      </c>
      <c r="I56" s="9">
        <f t="shared" si="3"/>
        <v>0.69553388466948551</v>
      </c>
      <c r="J56" s="7">
        <f t="shared" si="4"/>
        <v>22</v>
      </c>
      <c r="K56" s="9">
        <f t="shared" si="5"/>
        <v>0.12076736823799936</v>
      </c>
      <c r="L56" s="7">
        <f t="shared" si="6"/>
        <v>30</v>
      </c>
      <c r="M56" s="6">
        <f t="shared" si="7"/>
        <v>1</v>
      </c>
      <c r="N56" s="6">
        <f t="shared" si="8"/>
        <v>0.12076736823799936</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0.12603190623750604</v>
      </c>
      <c r="D58" s="29">
        <f>AVERAGE(D24:D56)</f>
        <v>0.12774496701861571</v>
      </c>
      <c r="E58" s="29">
        <f>AVERAGE(E24:E56)</f>
        <v>-2.1226295788039799E-2</v>
      </c>
      <c r="F58" s="29">
        <f>AVERAGE(F24:F56)</f>
        <v>9.0317694668582499E-2</v>
      </c>
      <c r="G58" s="26" t="s">
        <v>124</v>
      </c>
      <c r="H58" s="29">
        <f>AVERAGE(H24:H56)</f>
        <v>0.12671735918101268</v>
      </c>
      <c r="I58" s="29">
        <f>AVERAGE(I24:I56)</f>
        <v>0.65908201204655614</v>
      </c>
      <c r="J58" s="26" t="s">
        <v>124</v>
      </c>
      <c r="K58" s="29">
        <f>AVERAGE(K24:K56)</f>
        <v>6.0080909125128694E-2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3.9917270529678493E-2</v>
      </c>
      <c r="D59" s="29">
        <f>_xlfn.STDEV.S(D24:D56)</f>
        <v>3.1103437979737667E-2</v>
      </c>
      <c r="E59" s="29">
        <f>_xlfn.STDEV.S(E24:E56)</f>
        <v>0.11093472810135678</v>
      </c>
      <c r="F59" s="29">
        <f>_xlfn.STDEV.S(F24:F56)</f>
        <v>6.602233136229993E-2</v>
      </c>
      <c r="G59" s="26" t="s">
        <v>124</v>
      </c>
      <c r="H59" s="29">
        <f>_xlfn.STDEV.S(H24:H56)</f>
        <v>3.4844972671461923E-2</v>
      </c>
      <c r="I59" s="29">
        <f>_xlfn.STDEV.S(I24:I56)</f>
        <v>0.13760950485494347</v>
      </c>
      <c r="J59" s="26" t="s">
        <v>124</v>
      </c>
      <c r="K59" s="29">
        <f>_xlfn.STDEV.S(K24:K56)</f>
        <v>4.4610498646400758E-2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1.593388486539539E-3</v>
      </c>
      <c r="D60" s="29">
        <f>_xlfn.VAR.S(D24:D56)</f>
        <v>9.6742385415938756E-4</v>
      </c>
      <c r="E60" s="29">
        <f>_xlfn.VAR.S(E24:E56)</f>
        <v>1.2306513898921958E-2</v>
      </c>
      <c r="F60" s="29">
        <f>_xlfn.VAR.S(F24:F56)</f>
        <v>4.358948238513332E-3</v>
      </c>
      <c r="G60" s="26" t="s">
        <v>124</v>
      </c>
      <c r="H60" s="29">
        <f>_xlfn.VAR.S(H24:H56)</f>
        <v>1.2141721204749281E-3</v>
      </c>
      <c r="I60" s="29">
        <f>_xlfn.VAR.S(I24:I56)</f>
        <v>1.8936375826422713E-2</v>
      </c>
      <c r="J60" s="26" t="s">
        <v>124</v>
      </c>
      <c r="K60" s="29">
        <f>_xlfn.VAR.S(K24:K56)</f>
        <v>1.9900965894805241E-3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0.293356564608031</v>
      </c>
      <c r="D61" s="29">
        <f>MAX(D24:D56)</f>
        <v>0.25426065797681502</v>
      </c>
      <c r="E61" s="29">
        <f>MAX(E24:E56)</f>
        <v>0.23956678608472701</v>
      </c>
      <c r="F61" s="29">
        <f>MAX(F24:F56)</f>
        <v>0.27311222310307337</v>
      </c>
      <c r="G61" s="26" t="s">
        <v>124</v>
      </c>
      <c r="H61" s="29">
        <f>MAX(H24:H56)</f>
        <v>0.272471209513305</v>
      </c>
      <c r="I61" s="29">
        <f>MAX(I24:I56)</f>
        <v>1</v>
      </c>
      <c r="J61" s="26" t="s">
        <v>124</v>
      </c>
      <c r="K61" s="29">
        <f>MAX(K24:K56)</f>
        <v>0.17205977925993063</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7.8103903650305895E-2</v>
      </c>
      <c r="D62" s="29">
        <f>MIN(D24:D56)</f>
        <v>8.0541796188230999E-2</v>
      </c>
      <c r="E62" s="29">
        <f>MIN(E24:E56)</f>
        <v>-0.27311222310307337</v>
      </c>
      <c r="F62" s="29">
        <f>MIN(F24:F56)</f>
        <v>4.138584986722268E-3</v>
      </c>
      <c r="G62" s="26" t="s">
        <v>124</v>
      </c>
      <c r="H62" s="29">
        <f>MIN(H24:H56)</f>
        <v>7.9254785076581902E-2</v>
      </c>
      <c r="I62" s="29">
        <f>MIN(I24:I56)</f>
        <v>0.29087397974321327</v>
      </c>
      <c r="J62" s="26" t="s">
        <v>124</v>
      </c>
      <c r="K62" s="29">
        <f>MIN(K24:K56)</f>
        <v>2.3100006304185533E-3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8:L18"/>
    <mergeCell ref="B17:L17"/>
    <mergeCell ref="B16:L16"/>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ABFC4-5BEC-49BF-85D0-CD0FB9C64DFD}">
  <sheetPr>
    <tabColor rgb="FF00B050"/>
  </sheetPr>
  <dimension ref="A14:Y64"/>
  <sheetViews>
    <sheetView zoomScale="80" zoomScaleNormal="80" workbookViewId="0"/>
  </sheetViews>
  <sheetFormatPr baseColWidth="10" defaultColWidth="10.625" defaultRowHeight="15" x14ac:dyDescent="0.25"/>
  <cols>
    <col min="1" max="1" width="15.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50</v>
      </c>
      <c r="C16" s="36"/>
      <c r="D16" s="36"/>
      <c r="E16" s="36"/>
      <c r="F16" s="36"/>
      <c r="G16" s="36"/>
      <c r="H16" s="36"/>
      <c r="I16" s="36"/>
      <c r="J16" s="36"/>
      <c r="K16" s="36"/>
      <c r="L16" s="36"/>
    </row>
    <row r="17" spans="1:14" s="3" customFormat="1" ht="44.1" customHeight="1" x14ac:dyDescent="0.25">
      <c r="A17" s="2" t="s">
        <v>66</v>
      </c>
      <c r="B17" s="36" t="s">
        <v>214</v>
      </c>
      <c r="C17" s="36"/>
      <c r="D17" s="36"/>
      <c r="E17" s="36"/>
      <c r="F17" s="36"/>
      <c r="G17" s="36"/>
      <c r="H17" s="36"/>
      <c r="I17" s="36"/>
      <c r="J17" s="36"/>
      <c r="K17" s="36"/>
      <c r="L17" s="36"/>
    </row>
    <row r="18" spans="1:14" s="3" customFormat="1" ht="44.1" customHeight="1" x14ac:dyDescent="0.25">
      <c r="A18" s="2" t="s">
        <v>68</v>
      </c>
      <c r="B18" s="36" t="s">
        <v>215</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243</v>
      </c>
      <c r="C20" s="36"/>
      <c r="D20" s="36"/>
      <c r="E20" s="36"/>
      <c r="F20" s="36"/>
      <c r="G20" s="36"/>
      <c r="H20" s="36"/>
      <c r="I20" s="36"/>
      <c r="J20" s="36"/>
      <c r="K20" s="36"/>
      <c r="L20" s="36"/>
    </row>
    <row r="21" spans="1:14" s="3" customFormat="1" ht="43.7" customHeight="1" x14ac:dyDescent="0.25">
      <c r="A21" s="27" t="s">
        <v>72</v>
      </c>
      <c r="B21" s="37" t="s">
        <v>203</v>
      </c>
      <c r="C21" s="37"/>
      <c r="D21" s="37"/>
      <c r="E21" s="28" t="s">
        <v>74</v>
      </c>
      <c r="F21" s="38" t="s">
        <v>216</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0.32197614941109698</v>
      </c>
      <c r="D24" s="9">
        <v>0.30449375148844599</v>
      </c>
      <c r="E24" s="9">
        <f>(C24-D24)/D24</f>
        <v>5.7414636054738101E-2</v>
      </c>
      <c r="F24" s="9">
        <f>ABS(E24)</f>
        <v>5.7414636054738101E-2</v>
      </c>
      <c r="G24" s="7">
        <f>RANK(F24,$F$24:$F$56,1)</f>
        <v>16</v>
      </c>
      <c r="H24" s="9">
        <v>0.313661323463855</v>
      </c>
      <c r="I24" s="9">
        <f>MIN($H$24:$H$56)/H24</f>
        <v>0.35987559554206783</v>
      </c>
      <c r="J24" s="7">
        <f>RANK(I24,$I$24:$I$56,1)</f>
        <v>4</v>
      </c>
      <c r="K24" s="9">
        <f>I24*F24</f>
        <v>2.0662126343029955E-2</v>
      </c>
      <c r="L24" s="7">
        <f>RANK(K24,$K$24:$K$56,1)</f>
        <v>12</v>
      </c>
      <c r="M24" s="6">
        <f>IF(E24&gt;0,1,-1)</f>
        <v>1</v>
      </c>
      <c r="N24" s="6">
        <f>K24*M24</f>
        <v>2.0662126343029955E-2</v>
      </c>
    </row>
    <row r="25" spans="1:14" x14ac:dyDescent="0.25">
      <c r="A25" s="7">
        <v>8</v>
      </c>
      <c r="B25" s="7" t="s">
        <v>148</v>
      </c>
      <c r="C25" s="9">
        <v>0.28837706176488798</v>
      </c>
      <c r="D25" s="9">
        <v>0.30879756732406599</v>
      </c>
      <c r="E25" s="9">
        <f t="shared" ref="E25:E56" si="0">(C25-D25)/D25</f>
        <v>-6.6129101132936782E-2</v>
      </c>
      <c r="F25" s="9">
        <f t="shared" ref="F25:F56" si="1">ABS(E25)</f>
        <v>6.6129101132936782E-2</v>
      </c>
      <c r="G25" s="7">
        <f t="shared" ref="G25:G56" si="2">RANK(F25,$F$24:$F$56,1)</f>
        <v>19</v>
      </c>
      <c r="H25" s="9">
        <v>0.298202845751182</v>
      </c>
      <c r="I25" s="9">
        <f t="shared" ref="I25:I56" si="3">MIN($H$24:$H$56)/H25</f>
        <v>0.37853111460329036</v>
      </c>
      <c r="J25" s="7">
        <f t="shared" ref="J25:J56" si="4">RANK(I25,$I$24:$I$56,1)</f>
        <v>7</v>
      </c>
      <c r="K25" s="9">
        <f t="shared" ref="K25:K56" si="5">I25*F25</f>
        <v>2.5031922359564272E-2</v>
      </c>
      <c r="L25" s="7">
        <f t="shared" ref="L25:L56" si="6">RANK(K25,$K$24:$K$56,1)</f>
        <v>15</v>
      </c>
      <c r="M25" s="6">
        <f t="shared" ref="M25:M56" si="7">IF(E25&gt;0,1,-1)</f>
        <v>-1</v>
      </c>
      <c r="N25" s="6">
        <f t="shared" ref="N25:N56" si="8">K25*M25</f>
        <v>-2.5031922359564272E-2</v>
      </c>
    </row>
    <row r="26" spans="1:14" x14ac:dyDescent="0.25">
      <c r="A26" s="7">
        <v>11</v>
      </c>
      <c r="B26" s="7" t="s">
        <v>149</v>
      </c>
      <c r="C26" s="9">
        <v>0.26191264336836001</v>
      </c>
      <c r="D26" s="9">
        <v>0.28443348866502</v>
      </c>
      <c r="E26" s="9">
        <f t="shared" si="0"/>
        <v>-7.917789639455218E-2</v>
      </c>
      <c r="F26" s="9">
        <f t="shared" si="1"/>
        <v>7.917789639455218E-2</v>
      </c>
      <c r="G26" s="7">
        <f t="shared" si="2"/>
        <v>21</v>
      </c>
      <c r="H26" s="9">
        <v>0.27254429433441202</v>
      </c>
      <c r="I26" s="9">
        <f t="shared" si="3"/>
        <v>0.41416774420368285</v>
      </c>
      <c r="J26" s="7">
        <f t="shared" si="4"/>
        <v>14</v>
      </c>
      <c r="K26" s="9">
        <f t="shared" si="5"/>
        <v>3.2792930740524591E-2</v>
      </c>
      <c r="L26" s="7">
        <f t="shared" si="6"/>
        <v>21</v>
      </c>
      <c r="M26" s="6">
        <f t="shared" si="7"/>
        <v>-1</v>
      </c>
      <c r="N26" s="6">
        <f t="shared" si="8"/>
        <v>-3.2792930740524591E-2</v>
      </c>
    </row>
    <row r="27" spans="1:14" x14ac:dyDescent="0.25">
      <c r="A27" s="7">
        <v>13</v>
      </c>
      <c r="B27" s="7" t="s">
        <v>150</v>
      </c>
      <c r="C27" s="9">
        <v>0.27583071092031403</v>
      </c>
      <c r="D27" s="9">
        <v>0.28874699591403502</v>
      </c>
      <c r="E27" s="9">
        <f t="shared" si="0"/>
        <v>-4.4732188304969916E-2</v>
      </c>
      <c r="F27" s="9">
        <f t="shared" si="1"/>
        <v>4.4732188304969916E-2</v>
      </c>
      <c r="G27" s="7">
        <f t="shared" si="2"/>
        <v>10</v>
      </c>
      <c r="H27" s="9">
        <v>0.282169887309977</v>
      </c>
      <c r="I27" s="9">
        <f t="shared" si="3"/>
        <v>0.40003934032856242</v>
      </c>
      <c r="J27" s="7">
        <f t="shared" si="4"/>
        <v>10</v>
      </c>
      <c r="K27" s="9">
        <f t="shared" si="5"/>
        <v>1.7894635100973201E-2</v>
      </c>
      <c r="L27" s="7">
        <f t="shared" si="6"/>
        <v>9</v>
      </c>
      <c r="M27" s="6">
        <f t="shared" si="7"/>
        <v>-1</v>
      </c>
      <c r="N27" s="6">
        <f t="shared" si="8"/>
        <v>-1.7894635100973201E-2</v>
      </c>
    </row>
    <row r="28" spans="1:14" x14ac:dyDescent="0.25">
      <c r="A28" s="7">
        <v>15</v>
      </c>
      <c r="B28" s="7" t="s">
        <v>151</v>
      </c>
      <c r="C28" s="9">
        <v>0.25760841030920301</v>
      </c>
      <c r="D28" s="9">
        <v>0.23273782962936501</v>
      </c>
      <c r="E28" s="9">
        <f t="shared" si="0"/>
        <v>0.10686092896648729</v>
      </c>
      <c r="F28" s="9">
        <f t="shared" si="1"/>
        <v>0.10686092896648729</v>
      </c>
      <c r="G28" s="7">
        <f t="shared" si="2"/>
        <v>24</v>
      </c>
      <c r="H28" s="9">
        <v>0.245479417166934</v>
      </c>
      <c r="I28" s="9">
        <f t="shared" si="3"/>
        <v>0.45983103953398491</v>
      </c>
      <c r="J28" s="7">
        <f t="shared" si="4"/>
        <v>24</v>
      </c>
      <c r="K28" s="9">
        <f t="shared" si="5"/>
        <v>4.9137972052227169E-2</v>
      </c>
      <c r="L28" s="7">
        <f t="shared" si="6"/>
        <v>24</v>
      </c>
      <c r="M28" s="6">
        <f t="shared" si="7"/>
        <v>1</v>
      </c>
      <c r="N28" s="6">
        <f t="shared" si="8"/>
        <v>4.9137972052227169E-2</v>
      </c>
    </row>
    <row r="29" spans="1:14" x14ac:dyDescent="0.25">
      <c r="A29" s="7">
        <v>17</v>
      </c>
      <c r="B29" s="7" t="s">
        <v>152</v>
      </c>
      <c r="C29" s="9">
        <v>0.240459186666271</v>
      </c>
      <c r="D29" s="9">
        <v>0.25123994173356801</v>
      </c>
      <c r="E29" s="9">
        <f t="shared" si="0"/>
        <v>-4.291019569941492E-2</v>
      </c>
      <c r="F29" s="9">
        <f t="shared" si="1"/>
        <v>4.291019569941492E-2</v>
      </c>
      <c r="G29" s="7">
        <f t="shared" si="2"/>
        <v>8</v>
      </c>
      <c r="H29" s="9">
        <v>0.24560049144687701</v>
      </c>
      <c r="I29" s="9">
        <f t="shared" si="3"/>
        <v>0.45960435549243822</v>
      </c>
      <c r="J29" s="7">
        <f t="shared" si="4"/>
        <v>23</v>
      </c>
      <c r="K29" s="9">
        <f t="shared" si="5"/>
        <v>1.9721712838483989E-2</v>
      </c>
      <c r="L29" s="7">
        <f t="shared" si="6"/>
        <v>10</v>
      </c>
      <c r="M29" s="6">
        <f t="shared" si="7"/>
        <v>-1</v>
      </c>
      <c r="N29" s="6">
        <f t="shared" si="8"/>
        <v>-1.9721712838483989E-2</v>
      </c>
    </row>
    <row r="30" spans="1:14" x14ac:dyDescent="0.25">
      <c r="A30" s="7">
        <v>18</v>
      </c>
      <c r="B30" s="7" t="s">
        <v>153</v>
      </c>
      <c r="C30" s="9">
        <v>0.24533518073218499</v>
      </c>
      <c r="D30" s="9">
        <v>0.23128695211185801</v>
      </c>
      <c r="E30" s="9">
        <f t="shared" si="0"/>
        <v>6.073939101213454E-2</v>
      </c>
      <c r="F30" s="9">
        <f t="shared" si="1"/>
        <v>6.073939101213454E-2</v>
      </c>
      <c r="G30" s="7">
        <f t="shared" si="2"/>
        <v>17</v>
      </c>
      <c r="H30" s="9">
        <v>0.238319164190294</v>
      </c>
      <c r="I30" s="9">
        <f t="shared" si="3"/>
        <v>0.47364657375995117</v>
      </c>
      <c r="J30" s="7">
        <f t="shared" si="4"/>
        <v>26</v>
      </c>
      <c r="K30" s="9">
        <f t="shared" si="5"/>
        <v>2.8769004445163497E-2</v>
      </c>
      <c r="L30" s="7">
        <f t="shared" si="6"/>
        <v>18</v>
      </c>
      <c r="M30" s="6">
        <f t="shared" si="7"/>
        <v>1</v>
      </c>
      <c r="N30" s="6">
        <f t="shared" si="8"/>
        <v>2.8769004445163497E-2</v>
      </c>
    </row>
    <row r="31" spans="1:14" x14ac:dyDescent="0.25">
      <c r="A31" s="7">
        <v>19</v>
      </c>
      <c r="B31" s="7" t="s">
        <v>154</v>
      </c>
      <c r="C31" s="9">
        <v>0.23492201454751999</v>
      </c>
      <c r="D31" s="9">
        <v>0.22341842246990901</v>
      </c>
      <c r="E31" s="9">
        <f t="shared" si="0"/>
        <v>5.1489004131520695E-2</v>
      </c>
      <c r="F31" s="9">
        <f t="shared" si="1"/>
        <v>5.1489004131520695E-2</v>
      </c>
      <c r="G31" s="7">
        <f t="shared" si="2"/>
        <v>13</v>
      </c>
      <c r="H31" s="9">
        <v>0.22929909155727701</v>
      </c>
      <c r="I31" s="9">
        <f t="shared" si="3"/>
        <v>0.49227868638054217</v>
      </c>
      <c r="J31" s="7">
        <f t="shared" si="4"/>
        <v>27</v>
      </c>
      <c r="K31" s="9">
        <f t="shared" si="5"/>
        <v>2.5346939316907315E-2</v>
      </c>
      <c r="L31" s="7">
        <f t="shared" si="6"/>
        <v>16</v>
      </c>
      <c r="M31" s="6">
        <f t="shared" si="7"/>
        <v>1</v>
      </c>
      <c r="N31" s="6">
        <f t="shared" si="8"/>
        <v>2.5346939316907315E-2</v>
      </c>
    </row>
    <row r="32" spans="1:14" x14ac:dyDescent="0.25">
      <c r="A32" s="7">
        <v>20</v>
      </c>
      <c r="B32" s="7" t="s">
        <v>155</v>
      </c>
      <c r="C32" s="9">
        <v>0.26188316405143203</v>
      </c>
      <c r="D32" s="9">
        <v>0.27539056417316599</v>
      </c>
      <c r="E32" s="9">
        <f t="shared" si="0"/>
        <v>-4.9048158793271096E-2</v>
      </c>
      <c r="F32" s="9">
        <f t="shared" si="1"/>
        <v>4.9048158793271096E-2</v>
      </c>
      <c r="G32" s="7">
        <f t="shared" si="2"/>
        <v>12</v>
      </c>
      <c r="H32" s="9">
        <v>0.26847971543724097</v>
      </c>
      <c r="I32" s="9">
        <f t="shared" si="3"/>
        <v>0.42043792916062694</v>
      </c>
      <c r="J32" s="7">
        <f t="shared" si="4"/>
        <v>17</v>
      </c>
      <c r="K32" s="9">
        <f t="shared" si="5"/>
        <v>2.0621706312184494E-2</v>
      </c>
      <c r="L32" s="7">
        <f t="shared" si="6"/>
        <v>11</v>
      </c>
      <c r="M32" s="6">
        <f t="shared" si="7"/>
        <v>-1</v>
      </c>
      <c r="N32" s="6">
        <f t="shared" si="8"/>
        <v>-2.0621706312184494E-2</v>
      </c>
    </row>
    <row r="33" spans="1:14" x14ac:dyDescent="0.25">
      <c r="A33" s="7">
        <v>23</v>
      </c>
      <c r="B33" s="7" t="s">
        <v>156</v>
      </c>
      <c r="C33" s="9">
        <v>0.26274566150394102</v>
      </c>
      <c r="D33" s="9">
        <v>0.27089581884235903</v>
      </c>
      <c r="E33" s="9">
        <f t="shared" si="0"/>
        <v>-3.00859473329885E-2</v>
      </c>
      <c r="F33" s="9">
        <f t="shared" si="1"/>
        <v>3.00859473329885E-2</v>
      </c>
      <c r="G33" s="7">
        <f t="shared" si="2"/>
        <v>6</v>
      </c>
      <c r="H33" s="9">
        <v>0.266754069206878</v>
      </c>
      <c r="I33" s="9">
        <f t="shared" si="3"/>
        <v>0.42315776443704772</v>
      </c>
      <c r="J33" s="7">
        <f t="shared" si="4"/>
        <v>19</v>
      </c>
      <c r="K33" s="9">
        <f t="shared" si="5"/>
        <v>1.2731102214398172E-2</v>
      </c>
      <c r="L33" s="7">
        <f t="shared" si="6"/>
        <v>6</v>
      </c>
      <c r="M33" s="6">
        <f t="shared" si="7"/>
        <v>-1</v>
      </c>
      <c r="N33" s="6">
        <f t="shared" si="8"/>
        <v>-1.2731102214398172E-2</v>
      </c>
    </row>
    <row r="34" spans="1:14" x14ac:dyDescent="0.25">
      <c r="A34" s="7">
        <v>25</v>
      </c>
      <c r="B34" s="7" t="s">
        <v>157</v>
      </c>
      <c r="C34" s="9">
        <v>0.319720021763088</v>
      </c>
      <c r="D34" s="9">
        <v>0.30829538948250301</v>
      </c>
      <c r="E34" s="9">
        <f t="shared" si="0"/>
        <v>3.7057421779035017E-2</v>
      </c>
      <c r="F34" s="9">
        <f t="shared" si="1"/>
        <v>3.7057421779035017E-2</v>
      </c>
      <c r="G34" s="7">
        <f t="shared" si="2"/>
        <v>7</v>
      </c>
      <c r="H34" s="9">
        <v>0.31413637805593803</v>
      </c>
      <c r="I34" s="9">
        <f t="shared" si="3"/>
        <v>0.35933137154833977</v>
      </c>
      <c r="J34" s="7">
        <f t="shared" si="4"/>
        <v>3</v>
      </c>
      <c r="K34" s="9">
        <f t="shared" si="5"/>
        <v>1.3315894193905969E-2</v>
      </c>
      <c r="L34" s="7">
        <f t="shared" si="6"/>
        <v>7</v>
      </c>
      <c r="M34" s="6">
        <f t="shared" si="7"/>
        <v>1</v>
      </c>
      <c r="N34" s="6">
        <f t="shared" si="8"/>
        <v>1.3315894193905969E-2</v>
      </c>
    </row>
    <row r="35" spans="1:14" x14ac:dyDescent="0.25">
      <c r="A35" s="7">
        <v>27</v>
      </c>
      <c r="B35" s="7" t="s">
        <v>158</v>
      </c>
      <c r="C35" s="9">
        <v>0.228396890896369</v>
      </c>
      <c r="D35" s="9">
        <v>0.214791004243233</v>
      </c>
      <c r="E35" s="9">
        <f t="shared" si="0"/>
        <v>6.334476949383068E-2</v>
      </c>
      <c r="F35" s="9">
        <f t="shared" si="1"/>
        <v>6.334476949383068E-2</v>
      </c>
      <c r="G35" s="7">
        <f t="shared" si="2"/>
        <v>18</v>
      </c>
      <c r="H35" s="9">
        <v>0.22177810388819499</v>
      </c>
      <c r="I35" s="9">
        <f t="shared" si="3"/>
        <v>0.50897294909227708</v>
      </c>
      <c r="J35" s="7">
        <f t="shared" si="4"/>
        <v>29</v>
      </c>
      <c r="K35" s="9">
        <f t="shared" si="5"/>
        <v>3.2240774138845511E-2</v>
      </c>
      <c r="L35" s="7">
        <f t="shared" si="6"/>
        <v>20</v>
      </c>
      <c r="M35" s="6">
        <f t="shared" si="7"/>
        <v>1</v>
      </c>
      <c r="N35" s="6">
        <f t="shared" si="8"/>
        <v>3.2240774138845511E-2</v>
      </c>
    </row>
    <row r="36" spans="1:14" x14ac:dyDescent="0.25">
      <c r="A36" s="7">
        <v>41</v>
      </c>
      <c r="B36" s="7" t="s">
        <v>159</v>
      </c>
      <c r="C36" s="9">
        <v>0.252799625671633</v>
      </c>
      <c r="D36" s="9">
        <v>0.24124060574749701</v>
      </c>
      <c r="E36" s="9">
        <f t="shared" si="0"/>
        <v>4.7914901756774105E-2</v>
      </c>
      <c r="F36" s="9">
        <f t="shared" si="1"/>
        <v>4.7914901756774105E-2</v>
      </c>
      <c r="G36" s="7">
        <f t="shared" si="2"/>
        <v>11</v>
      </c>
      <c r="H36" s="9">
        <v>0.24710804770898101</v>
      </c>
      <c r="I36" s="9">
        <f t="shared" si="3"/>
        <v>0.45680040219898299</v>
      </c>
      <c r="J36" s="7">
        <f t="shared" si="4"/>
        <v>22</v>
      </c>
      <c r="K36" s="9">
        <f t="shared" si="5"/>
        <v>2.1887546393819169E-2</v>
      </c>
      <c r="L36" s="7">
        <f t="shared" si="6"/>
        <v>13</v>
      </c>
      <c r="M36" s="6">
        <f t="shared" si="7"/>
        <v>1</v>
      </c>
      <c r="N36" s="6">
        <f t="shared" si="8"/>
        <v>2.1887546393819169E-2</v>
      </c>
    </row>
    <row r="37" spans="1:14" x14ac:dyDescent="0.25">
      <c r="A37" s="7">
        <v>44</v>
      </c>
      <c r="B37" s="7" t="s">
        <v>160</v>
      </c>
      <c r="C37" s="9">
        <v>0.215496964955318</v>
      </c>
      <c r="D37" s="9">
        <v>0.215296393390183</v>
      </c>
      <c r="E37" s="9">
        <f t="shared" si="0"/>
        <v>9.3160671192251581E-4</v>
      </c>
      <c r="F37" s="9">
        <f t="shared" si="1"/>
        <v>9.3160671192251581E-4</v>
      </c>
      <c r="G37" s="7">
        <f t="shared" si="2"/>
        <v>1</v>
      </c>
      <c r="H37" s="9">
        <v>0.21540044089529101</v>
      </c>
      <c r="I37" s="9">
        <f t="shared" si="3"/>
        <v>0.52404282512559941</v>
      </c>
      <c r="J37" s="7">
        <f t="shared" si="4"/>
        <v>30</v>
      </c>
      <c r="K37" s="9">
        <f t="shared" si="5"/>
        <v>4.8820181322184561E-4</v>
      </c>
      <c r="L37" s="7">
        <f t="shared" si="6"/>
        <v>1</v>
      </c>
      <c r="M37" s="6">
        <f t="shared" si="7"/>
        <v>1</v>
      </c>
      <c r="N37" s="6">
        <f t="shared" si="8"/>
        <v>4.8820181322184561E-4</v>
      </c>
    </row>
    <row r="38" spans="1:14" x14ac:dyDescent="0.25">
      <c r="A38" s="7">
        <v>47</v>
      </c>
      <c r="B38" s="7" t="s">
        <v>161</v>
      </c>
      <c r="C38" s="9">
        <v>0.29672595623596398</v>
      </c>
      <c r="D38" s="9">
        <v>0.240739152875835</v>
      </c>
      <c r="E38" s="9">
        <f t="shared" si="0"/>
        <v>0.23256210172428851</v>
      </c>
      <c r="F38" s="9">
        <f t="shared" si="1"/>
        <v>0.23256210172428851</v>
      </c>
      <c r="G38" s="7">
        <f t="shared" si="2"/>
        <v>28</v>
      </c>
      <c r="H38" s="9">
        <v>0.26900212684796099</v>
      </c>
      <c r="I38" s="9">
        <f t="shared" si="3"/>
        <v>0.41962142419738868</v>
      </c>
      <c r="J38" s="7">
        <f t="shared" si="4"/>
        <v>16</v>
      </c>
      <c r="K38" s="9">
        <f t="shared" si="5"/>
        <v>9.7588040339883927E-2</v>
      </c>
      <c r="L38" s="7">
        <f t="shared" si="6"/>
        <v>29</v>
      </c>
      <c r="M38" s="6">
        <f t="shared" si="7"/>
        <v>1</v>
      </c>
      <c r="N38" s="6">
        <f t="shared" si="8"/>
        <v>9.7588040339883927E-2</v>
      </c>
    </row>
    <row r="39" spans="1:14" x14ac:dyDescent="0.25">
      <c r="A39" s="7">
        <v>50</v>
      </c>
      <c r="B39" s="7" t="s">
        <v>162</v>
      </c>
      <c r="C39" s="9">
        <v>0.29374816327905101</v>
      </c>
      <c r="D39" s="9">
        <v>0.27801060734204203</v>
      </c>
      <c r="E39" s="9">
        <f t="shared" si="0"/>
        <v>5.6607753522320656E-2</v>
      </c>
      <c r="F39" s="9">
        <f t="shared" si="1"/>
        <v>5.6607753522320656E-2</v>
      </c>
      <c r="G39" s="7">
        <f t="shared" si="2"/>
        <v>15</v>
      </c>
      <c r="H39" s="9">
        <v>0.28588257999351002</v>
      </c>
      <c r="I39" s="9">
        <f t="shared" si="3"/>
        <v>0.39484411950749337</v>
      </c>
      <c r="J39" s="7">
        <f t="shared" si="4"/>
        <v>9</v>
      </c>
      <c r="K39" s="9">
        <f t="shared" si="5"/>
        <v>2.2351238596817907E-2</v>
      </c>
      <c r="L39" s="7">
        <f t="shared" si="6"/>
        <v>14</v>
      </c>
      <c r="M39" s="6">
        <f t="shared" si="7"/>
        <v>1</v>
      </c>
      <c r="N39" s="6">
        <f t="shared" si="8"/>
        <v>2.2351238596817907E-2</v>
      </c>
    </row>
    <row r="40" spans="1:14" x14ac:dyDescent="0.25">
      <c r="A40" s="7">
        <v>52</v>
      </c>
      <c r="B40" s="7" t="s">
        <v>163</v>
      </c>
      <c r="C40" s="9">
        <v>0.23171419393251999</v>
      </c>
      <c r="D40" s="9">
        <v>0.21988460501717799</v>
      </c>
      <c r="E40" s="9">
        <f t="shared" si="0"/>
        <v>5.379907754077571E-2</v>
      </c>
      <c r="F40" s="9">
        <f t="shared" si="1"/>
        <v>5.379907754077571E-2</v>
      </c>
      <c r="G40" s="7">
        <f t="shared" si="2"/>
        <v>14</v>
      </c>
      <c r="H40" s="9">
        <v>0.22602597831644899</v>
      </c>
      <c r="I40" s="9">
        <f t="shared" si="3"/>
        <v>0.49940744166155543</v>
      </c>
      <c r="J40" s="7">
        <f t="shared" si="4"/>
        <v>28</v>
      </c>
      <c r="K40" s="9">
        <f t="shared" si="5"/>
        <v>2.6867659678390443E-2</v>
      </c>
      <c r="L40" s="7">
        <f t="shared" si="6"/>
        <v>17</v>
      </c>
      <c r="M40" s="6">
        <f t="shared" si="7"/>
        <v>1</v>
      </c>
      <c r="N40" s="6">
        <f t="shared" si="8"/>
        <v>2.6867659678390443E-2</v>
      </c>
    </row>
    <row r="41" spans="1:14" x14ac:dyDescent="0.25">
      <c r="A41" s="7">
        <v>54</v>
      </c>
      <c r="B41" s="7" t="s">
        <v>164</v>
      </c>
      <c r="C41" s="9">
        <v>0.254134876921774</v>
      </c>
      <c r="D41" s="9">
        <v>0.25334200997211698</v>
      </c>
      <c r="E41" s="9">
        <f t="shared" si="0"/>
        <v>3.129630769663059E-3</v>
      </c>
      <c r="F41" s="9">
        <f t="shared" si="1"/>
        <v>3.129630769663059E-3</v>
      </c>
      <c r="G41" s="7">
        <f t="shared" si="2"/>
        <v>3</v>
      </c>
      <c r="H41" s="9">
        <v>0.25374900231788899</v>
      </c>
      <c r="I41" s="9">
        <f t="shared" si="3"/>
        <v>0.44484531780998521</v>
      </c>
      <c r="J41" s="7">
        <f t="shared" si="4"/>
        <v>21</v>
      </c>
      <c r="K41" s="9">
        <f t="shared" si="5"/>
        <v>1.3922015943586721E-3</v>
      </c>
      <c r="L41" s="7">
        <f t="shared" si="6"/>
        <v>3</v>
      </c>
      <c r="M41" s="6">
        <f t="shared" si="7"/>
        <v>1</v>
      </c>
      <c r="N41" s="6">
        <f t="shared" si="8"/>
        <v>1.3922015943586721E-3</v>
      </c>
    </row>
    <row r="42" spans="1:14" x14ac:dyDescent="0.25">
      <c r="A42" s="7">
        <v>63</v>
      </c>
      <c r="B42" s="7" t="s">
        <v>165</v>
      </c>
      <c r="C42" s="9">
        <v>0.291250801604932</v>
      </c>
      <c r="D42" s="9">
        <v>0.29359637285506202</v>
      </c>
      <c r="E42" s="9">
        <f t="shared" si="0"/>
        <v>-7.9891015931860404E-3</v>
      </c>
      <c r="F42" s="9">
        <f t="shared" si="1"/>
        <v>7.9891015931860404E-3</v>
      </c>
      <c r="G42" s="7">
        <f t="shared" si="2"/>
        <v>4</v>
      </c>
      <c r="H42" s="9">
        <v>0.29236489167850299</v>
      </c>
      <c r="I42" s="9">
        <f t="shared" si="3"/>
        <v>0.38608963932712775</v>
      </c>
      <c r="J42" s="7">
        <f t="shared" si="4"/>
        <v>8</v>
      </c>
      <c r="K42" s="9">
        <f t="shared" si="5"/>
        <v>3.0845093526609799E-3</v>
      </c>
      <c r="L42" s="7">
        <f t="shared" si="6"/>
        <v>4</v>
      </c>
      <c r="M42" s="6">
        <f t="shared" si="7"/>
        <v>-1</v>
      </c>
      <c r="N42" s="6">
        <f t="shared" si="8"/>
        <v>-3.0845093526609799E-3</v>
      </c>
    </row>
    <row r="43" spans="1:14" x14ac:dyDescent="0.25">
      <c r="A43" s="7">
        <v>66</v>
      </c>
      <c r="B43" s="7" t="s">
        <v>166</v>
      </c>
      <c r="C43" s="9">
        <v>0.29284451833535102</v>
      </c>
      <c r="D43" s="9">
        <v>0.30629695806658802</v>
      </c>
      <c r="E43" s="9">
        <f t="shared" si="0"/>
        <v>-4.3919599515945824E-2</v>
      </c>
      <c r="F43" s="9">
        <f t="shared" si="1"/>
        <v>4.3919599515945824E-2</v>
      </c>
      <c r="G43" s="7">
        <f t="shared" si="2"/>
        <v>9</v>
      </c>
      <c r="H43" s="9">
        <v>0.29915347486083799</v>
      </c>
      <c r="I43" s="9">
        <f t="shared" si="3"/>
        <v>0.37732824474988219</v>
      </c>
      <c r="J43" s="7">
        <f t="shared" si="4"/>
        <v>6</v>
      </c>
      <c r="K43" s="9">
        <f t="shared" si="5"/>
        <v>1.6572105395469612E-2</v>
      </c>
      <c r="L43" s="7">
        <f t="shared" si="6"/>
        <v>8</v>
      </c>
      <c r="M43" s="6">
        <f t="shared" si="7"/>
        <v>-1</v>
      </c>
      <c r="N43" s="6">
        <f t="shared" si="8"/>
        <v>-1.6572105395469612E-2</v>
      </c>
    </row>
    <row r="44" spans="1:14" x14ac:dyDescent="0.25">
      <c r="A44" s="7">
        <v>68</v>
      </c>
      <c r="B44" s="7" t="s">
        <v>167</v>
      </c>
      <c r="C44" s="9">
        <v>0.26658826192833301</v>
      </c>
      <c r="D44" s="9">
        <v>0.29033731973857102</v>
      </c>
      <c r="E44" s="9">
        <f t="shared" si="0"/>
        <v>-8.1798157507351837E-2</v>
      </c>
      <c r="F44" s="9">
        <f t="shared" si="1"/>
        <v>8.1798157507351837E-2</v>
      </c>
      <c r="G44" s="7">
        <f t="shared" si="2"/>
        <v>22</v>
      </c>
      <c r="H44" s="9">
        <v>0.27806832629704697</v>
      </c>
      <c r="I44" s="9">
        <f t="shared" si="3"/>
        <v>0.4059399971339589</v>
      </c>
      <c r="J44" s="7">
        <f t="shared" si="4"/>
        <v>12</v>
      </c>
      <c r="K44" s="9">
        <f t="shared" si="5"/>
        <v>3.3205143824097526E-2</v>
      </c>
      <c r="L44" s="7">
        <f t="shared" si="6"/>
        <v>22</v>
      </c>
      <c r="M44" s="6">
        <f t="shared" si="7"/>
        <v>-1</v>
      </c>
      <c r="N44" s="6">
        <f t="shared" si="8"/>
        <v>-3.3205143824097526E-2</v>
      </c>
    </row>
    <row r="45" spans="1:14" x14ac:dyDescent="0.25">
      <c r="A45" s="7">
        <v>70</v>
      </c>
      <c r="B45" s="7" t="s">
        <v>168</v>
      </c>
      <c r="C45" s="9">
        <v>0.25636567389575998</v>
      </c>
      <c r="D45" s="9">
        <v>0.25599119568106898</v>
      </c>
      <c r="E45" s="9">
        <f t="shared" si="0"/>
        <v>1.4628558364856764E-3</v>
      </c>
      <c r="F45" s="9">
        <f t="shared" si="1"/>
        <v>1.4628558364856764E-3</v>
      </c>
      <c r="G45" s="7">
        <f t="shared" si="2"/>
        <v>2</v>
      </c>
      <c r="H45" s="9">
        <v>0.25617905164368598</v>
      </c>
      <c r="I45" s="9">
        <f t="shared" si="3"/>
        <v>0.4406256282698286</v>
      </c>
      <c r="J45" s="7">
        <f t="shared" si="4"/>
        <v>20</v>
      </c>
      <c r="K45" s="9">
        <f t="shared" si="5"/>
        <v>6.4457177201968682E-4</v>
      </c>
      <c r="L45" s="7">
        <f t="shared" si="6"/>
        <v>2</v>
      </c>
      <c r="M45" s="6">
        <f t="shared" si="7"/>
        <v>1</v>
      </c>
      <c r="N45" s="6">
        <f t="shared" si="8"/>
        <v>6.4457177201968682E-4</v>
      </c>
    </row>
    <row r="46" spans="1:14" x14ac:dyDescent="0.25">
      <c r="A46" s="7">
        <v>73</v>
      </c>
      <c r="B46" s="7" t="s">
        <v>169</v>
      </c>
      <c r="C46" s="9">
        <v>0.28357870876323499</v>
      </c>
      <c r="D46" s="9">
        <v>0.26358129254648999</v>
      </c>
      <c r="E46" s="9">
        <f t="shared" si="0"/>
        <v>7.5868116525067475E-2</v>
      </c>
      <c r="F46" s="9">
        <f t="shared" si="1"/>
        <v>7.5868116525067475E-2</v>
      </c>
      <c r="G46" s="7">
        <f t="shared" si="2"/>
        <v>20</v>
      </c>
      <c r="H46" s="9">
        <v>0.273794137502337</v>
      </c>
      <c r="I46" s="9">
        <f t="shared" si="3"/>
        <v>0.41227710939977491</v>
      </c>
      <c r="J46" s="7">
        <f t="shared" si="4"/>
        <v>13</v>
      </c>
      <c r="K46" s="9">
        <f t="shared" si="5"/>
        <v>3.1278687776560114E-2</v>
      </c>
      <c r="L46" s="7">
        <f t="shared" si="6"/>
        <v>19</v>
      </c>
      <c r="M46" s="6">
        <f t="shared" si="7"/>
        <v>1</v>
      </c>
      <c r="N46" s="6">
        <f t="shared" si="8"/>
        <v>3.1278687776560114E-2</v>
      </c>
    </row>
    <row r="47" spans="1:14" x14ac:dyDescent="0.25">
      <c r="A47" s="7">
        <v>76</v>
      </c>
      <c r="B47" s="7" t="s">
        <v>170</v>
      </c>
      <c r="C47" s="9">
        <v>0.32742013368640899</v>
      </c>
      <c r="D47" s="9">
        <v>0.32101998425308298</v>
      </c>
      <c r="E47" s="9">
        <f t="shared" si="0"/>
        <v>1.9936919030811219E-2</v>
      </c>
      <c r="F47" s="9">
        <f t="shared" si="1"/>
        <v>1.9936919030811219E-2</v>
      </c>
      <c r="G47" s="7">
        <f t="shared" si="2"/>
        <v>5</v>
      </c>
      <c r="H47" s="9">
        <v>0.32444463169619597</v>
      </c>
      <c r="I47" s="9">
        <f t="shared" si="3"/>
        <v>0.34791469653831686</v>
      </c>
      <c r="J47" s="7">
        <f t="shared" si="4"/>
        <v>1</v>
      </c>
      <c r="K47" s="9">
        <f t="shared" si="5"/>
        <v>6.9363471345136795E-3</v>
      </c>
      <c r="L47" s="7">
        <f t="shared" si="6"/>
        <v>5</v>
      </c>
      <c r="M47" s="6">
        <f t="shared" si="7"/>
        <v>1</v>
      </c>
      <c r="N47" s="6">
        <f t="shared" si="8"/>
        <v>6.9363471345136795E-3</v>
      </c>
    </row>
    <row r="48" spans="1:14" x14ac:dyDescent="0.25">
      <c r="A48" s="7">
        <v>81</v>
      </c>
      <c r="B48" s="7" t="s">
        <v>171</v>
      </c>
      <c r="C48" s="9">
        <v>0.285484257753162</v>
      </c>
      <c r="D48" s="9">
        <v>0.25347528725771701</v>
      </c>
      <c r="E48" s="9">
        <f t="shared" si="0"/>
        <v>0.12628043878257991</v>
      </c>
      <c r="F48" s="9">
        <f t="shared" si="1"/>
        <v>0.12628043878257991</v>
      </c>
      <c r="G48" s="7">
        <f t="shared" si="2"/>
        <v>25</v>
      </c>
      <c r="H48" s="9">
        <v>0.269624799095457</v>
      </c>
      <c r="I48" s="9">
        <f t="shared" si="3"/>
        <v>0.41865234933417494</v>
      </c>
      <c r="J48" s="7">
        <f t="shared" si="4"/>
        <v>15</v>
      </c>
      <c r="K48" s="9">
        <f t="shared" si="5"/>
        <v>5.2867602371277536E-2</v>
      </c>
      <c r="L48" s="7">
        <f t="shared" si="6"/>
        <v>26</v>
      </c>
      <c r="M48" s="6">
        <f t="shared" si="7"/>
        <v>1</v>
      </c>
      <c r="N48" s="6">
        <f t="shared" si="8"/>
        <v>5.2867602371277536E-2</v>
      </c>
    </row>
    <row r="49" spans="1:25" x14ac:dyDescent="0.25">
      <c r="A49" s="7">
        <v>85</v>
      </c>
      <c r="B49" s="7" t="s">
        <v>172</v>
      </c>
      <c r="C49" s="9">
        <v>0.27905428586315401</v>
      </c>
      <c r="D49" s="9">
        <v>0.25487517417415301</v>
      </c>
      <c r="E49" s="9">
        <f t="shared" si="0"/>
        <v>9.4866484220545208E-2</v>
      </c>
      <c r="F49" s="9">
        <f t="shared" si="1"/>
        <v>9.4866484220545208E-2</v>
      </c>
      <c r="G49" s="7">
        <f t="shared" si="2"/>
        <v>23</v>
      </c>
      <c r="H49" s="9">
        <v>0.26699133549429199</v>
      </c>
      <c r="I49" s="9">
        <f t="shared" si="3"/>
        <v>0.42278171825722505</v>
      </c>
      <c r="J49" s="7">
        <f t="shared" si="4"/>
        <v>18</v>
      </c>
      <c r="K49" s="9">
        <f t="shared" si="5"/>
        <v>4.0107815203784029E-2</v>
      </c>
      <c r="L49" s="7">
        <f t="shared" si="6"/>
        <v>23</v>
      </c>
      <c r="M49" s="6">
        <f t="shared" si="7"/>
        <v>1</v>
      </c>
      <c r="N49" s="6">
        <f t="shared" si="8"/>
        <v>4.0107815203784029E-2</v>
      </c>
    </row>
    <row r="50" spans="1:25" x14ac:dyDescent="0.25">
      <c r="A50" s="7">
        <v>86</v>
      </c>
      <c r="B50" s="7" t="s">
        <v>173</v>
      </c>
      <c r="C50" s="9">
        <v>0.32391453287816202</v>
      </c>
      <c r="D50" s="9">
        <v>0.28546215184715001</v>
      </c>
      <c r="E50" s="9">
        <f t="shared" si="0"/>
        <v>0.13470220406522135</v>
      </c>
      <c r="F50" s="9">
        <f t="shared" si="1"/>
        <v>0.13470220406522135</v>
      </c>
      <c r="G50" s="7">
        <f t="shared" si="2"/>
        <v>27</v>
      </c>
      <c r="H50" s="9">
        <v>0.304842668928197</v>
      </c>
      <c r="I50" s="9">
        <f t="shared" si="3"/>
        <v>0.37028627251211893</v>
      </c>
      <c r="J50" s="7">
        <f t="shared" si="4"/>
        <v>5</v>
      </c>
      <c r="K50" s="9">
        <f t="shared" si="5"/>
        <v>4.9878377042477606E-2</v>
      </c>
      <c r="L50" s="7">
        <f t="shared" si="6"/>
        <v>25</v>
      </c>
      <c r="M50" s="6">
        <f t="shared" si="7"/>
        <v>1</v>
      </c>
      <c r="N50" s="6">
        <f t="shared" si="8"/>
        <v>4.9878377042477606E-2</v>
      </c>
    </row>
    <row r="51" spans="1:25" x14ac:dyDescent="0.25">
      <c r="A51" s="7">
        <v>88</v>
      </c>
      <c r="B51" s="7" t="s">
        <v>116</v>
      </c>
      <c r="C51" s="9">
        <v>0.22475828776881199</v>
      </c>
      <c r="D51" s="9">
        <v>0.258370903977376</v>
      </c>
      <c r="E51" s="9">
        <f t="shared" si="0"/>
        <v>-0.130094432813949</v>
      </c>
      <c r="F51" s="9">
        <f t="shared" si="1"/>
        <v>0.130094432813949</v>
      </c>
      <c r="G51" s="7">
        <f t="shared" si="2"/>
        <v>26</v>
      </c>
      <c r="H51" s="9">
        <v>0.240480494999216</v>
      </c>
      <c r="I51" s="9">
        <f t="shared" si="3"/>
        <v>0.46938965083399381</v>
      </c>
      <c r="J51" s="7">
        <f t="shared" si="4"/>
        <v>25</v>
      </c>
      <c r="K51" s="9">
        <f t="shared" si="5"/>
        <v>6.1064980393985988E-2</v>
      </c>
      <c r="L51" s="7">
        <f t="shared" si="6"/>
        <v>27</v>
      </c>
      <c r="M51" s="6">
        <f t="shared" si="7"/>
        <v>-1</v>
      </c>
      <c r="N51" s="6">
        <f t="shared" si="8"/>
        <v>-6.1064980393985988E-2</v>
      </c>
    </row>
    <row r="52" spans="1:25" x14ac:dyDescent="0.25">
      <c r="A52" s="7">
        <v>91</v>
      </c>
      <c r="B52" s="7" t="s">
        <v>174</v>
      </c>
      <c r="C52" s="9">
        <v>0.27359741849301</v>
      </c>
      <c r="D52" s="9">
        <v>0.36043666469593999</v>
      </c>
      <c r="E52" s="9">
        <f t="shared" si="0"/>
        <v>-0.24092789304935591</v>
      </c>
      <c r="F52" s="9">
        <f t="shared" si="1"/>
        <v>0.24092789304935591</v>
      </c>
      <c r="G52" s="7">
        <f t="shared" si="2"/>
        <v>29</v>
      </c>
      <c r="H52" s="9">
        <v>0.31808814622229298</v>
      </c>
      <c r="I52" s="9">
        <f t="shared" si="3"/>
        <v>0.35486721816154543</v>
      </c>
      <c r="J52" s="7">
        <f t="shared" si="4"/>
        <v>2</v>
      </c>
      <c r="K52" s="9">
        <f t="shared" si="5"/>
        <v>8.5497411183947269E-2</v>
      </c>
      <c r="L52" s="7">
        <f t="shared" si="6"/>
        <v>28</v>
      </c>
      <c r="M52" s="6">
        <f t="shared" si="7"/>
        <v>-1</v>
      </c>
      <c r="N52" s="6">
        <f t="shared" si="8"/>
        <v>-8.5497411183947269E-2</v>
      </c>
    </row>
    <row r="53" spans="1:25" x14ac:dyDescent="0.25">
      <c r="A53" s="7">
        <v>94</v>
      </c>
      <c r="B53" s="7" t="s">
        <v>175</v>
      </c>
      <c r="C53" s="9">
        <v>0.12674639471853999</v>
      </c>
      <c r="D53" s="9">
        <v>0.16896320692420499</v>
      </c>
      <c r="E53" s="9">
        <f t="shared" si="0"/>
        <v>-0.24985801923493908</v>
      </c>
      <c r="F53" s="9">
        <f t="shared" si="1"/>
        <v>0.24985801923493908</v>
      </c>
      <c r="G53" s="7">
        <f t="shared" si="2"/>
        <v>30</v>
      </c>
      <c r="H53" s="9">
        <v>0.148779620051851</v>
      </c>
      <c r="I53" s="9">
        <f t="shared" si="3"/>
        <v>0.758699716673081</v>
      </c>
      <c r="J53" s="7">
        <f t="shared" si="4"/>
        <v>32</v>
      </c>
      <c r="K53" s="9">
        <f t="shared" si="5"/>
        <v>0.1895672084020455</v>
      </c>
      <c r="L53" s="7">
        <f t="shared" si="6"/>
        <v>32</v>
      </c>
      <c r="M53" s="6">
        <f t="shared" si="7"/>
        <v>-1</v>
      </c>
      <c r="N53" s="6">
        <f t="shared" si="8"/>
        <v>-0.1895672084020455</v>
      </c>
    </row>
    <row r="54" spans="1:25" x14ac:dyDescent="0.25">
      <c r="A54" s="7">
        <v>95</v>
      </c>
      <c r="B54" s="7" t="s">
        <v>176</v>
      </c>
      <c r="C54" s="9">
        <v>0.21220907736528999</v>
      </c>
      <c r="D54" s="9">
        <v>0.16763609829613399</v>
      </c>
      <c r="E54" s="9">
        <f t="shared" si="0"/>
        <v>0.26589129383348298</v>
      </c>
      <c r="F54" s="9">
        <f t="shared" si="1"/>
        <v>0.26589129383348298</v>
      </c>
      <c r="G54" s="7">
        <f t="shared" si="2"/>
        <v>32</v>
      </c>
      <c r="H54" s="9">
        <v>0.188634271004988</v>
      </c>
      <c r="I54" s="9">
        <f>MIN($H$24:$H$56)/H54</f>
        <v>0.59840163178557926</v>
      </c>
      <c r="J54" s="7">
        <f t="shared" si="4"/>
        <v>31</v>
      </c>
      <c r="K54" s="9">
        <f t="shared" si="5"/>
        <v>0.15910978410753515</v>
      </c>
      <c r="L54" s="7">
        <f t="shared" si="6"/>
        <v>31</v>
      </c>
      <c r="M54" s="6">
        <f t="shared" si="7"/>
        <v>1</v>
      </c>
      <c r="N54" s="6">
        <f t="shared" si="8"/>
        <v>0.15910978410753515</v>
      </c>
    </row>
    <row r="55" spans="1:25" x14ac:dyDescent="0.25">
      <c r="A55" s="7">
        <v>97</v>
      </c>
      <c r="B55" s="7" t="s">
        <v>177</v>
      </c>
      <c r="C55" s="9">
        <v>0.2337791193904</v>
      </c>
      <c r="D55" s="9">
        <v>0.31750608788166701</v>
      </c>
      <c r="E55" s="9">
        <f t="shared" si="0"/>
        <v>-0.26370193103973377</v>
      </c>
      <c r="F55" s="9">
        <f t="shared" si="1"/>
        <v>0.26370193103973377</v>
      </c>
      <c r="G55" s="7">
        <f t="shared" si="2"/>
        <v>31</v>
      </c>
      <c r="H55" s="9">
        <v>0.27850675505926598</v>
      </c>
      <c r="I55" s="9">
        <f t="shared" si="3"/>
        <v>0.40530096139336885</v>
      </c>
      <c r="J55" s="7">
        <f>RANK(I55,$I$24:$I$56,1)</f>
        <v>11</v>
      </c>
      <c r="K55" s="9">
        <f t="shared" si="5"/>
        <v>0.10687864617169196</v>
      </c>
      <c r="L55" s="7">
        <f t="shared" si="6"/>
        <v>30</v>
      </c>
      <c r="M55" s="6">
        <f t="shared" si="7"/>
        <v>-1</v>
      </c>
      <c r="N55" s="6">
        <f t="shared" si="8"/>
        <v>-0.10687864617169196</v>
      </c>
    </row>
    <row r="56" spans="1:25" x14ac:dyDescent="0.25">
      <c r="A56" s="7">
        <v>99</v>
      </c>
      <c r="B56" s="7" t="s">
        <v>178</v>
      </c>
      <c r="C56" s="9">
        <v>0.128078811446382</v>
      </c>
      <c r="D56" s="9">
        <v>9.9277948544368999E-2</v>
      </c>
      <c r="E56" s="9">
        <f t="shared" si="0"/>
        <v>0.29010332429604352</v>
      </c>
      <c r="F56" s="9">
        <f t="shared" si="1"/>
        <v>0.29010332429604352</v>
      </c>
      <c r="G56" s="7">
        <f t="shared" si="2"/>
        <v>33</v>
      </c>
      <c r="H56" s="9">
        <v>0.112879055580068</v>
      </c>
      <c r="I56" s="9">
        <f t="shared" si="3"/>
        <v>1</v>
      </c>
      <c r="J56" s="7">
        <f t="shared" si="4"/>
        <v>33</v>
      </c>
      <c r="K56" s="9">
        <f t="shared" si="5"/>
        <v>0.29010332429604352</v>
      </c>
      <c r="L56" s="7">
        <f t="shared" si="6"/>
        <v>33</v>
      </c>
      <c r="M56" s="6">
        <f t="shared" si="7"/>
        <v>1</v>
      </c>
      <c r="N56" s="6">
        <f t="shared" si="8"/>
        <v>0.29010332429604352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0.25907445941884433</v>
      </c>
      <c r="D58" s="29">
        <f>AVERAGE(D24:D56)</f>
        <v>0.25878387112611984</v>
      </c>
      <c r="E58" s="29">
        <f>AVERAGE(E24:E56)</f>
        <v>1.365424962548889E-2</v>
      </c>
      <c r="F58" s="29">
        <f>AVERAGE(F24:F56)</f>
        <v>9.4282893408070417E-2</v>
      </c>
      <c r="G58" s="26" t="s">
        <v>124</v>
      </c>
      <c r="H58" s="29">
        <f>AVERAGE(H24:H56)</f>
        <v>0.25898256418192056</v>
      </c>
      <c r="I58" s="29">
        <f>AVERAGE(I24:I56)</f>
        <v>0.45630275239253931</v>
      </c>
      <c r="J58" s="26" t="s">
        <v>124</v>
      </c>
      <c r="K58" s="29">
        <f>AVERAGE(K24:K56)</f>
        <v>4.835267039093364E-2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4.6065114695603759E-2</v>
      </c>
      <c r="D59" s="29">
        <f>_xlfn.STDEV.S(D24:D56)</f>
        <v>5.0885503632048544E-2</v>
      </c>
      <c r="E59" s="29">
        <f>_xlfn.STDEV.S(E24:E56)</f>
        <v>0.12751252582797229</v>
      </c>
      <c r="F59" s="29">
        <f>_xlfn.STDEV.S(F24:F56)</f>
        <v>8.5350193268377089E-2</v>
      </c>
      <c r="G59" s="26" t="s">
        <v>124</v>
      </c>
      <c r="H59" s="29">
        <f>_xlfn.STDEV.S(H24:H56)</f>
        <v>4.6103120740622817E-2</v>
      </c>
      <c r="I59" s="29">
        <f>_xlfn.STDEV.S(I24:I56)</f>
        <v>0.12575385533227654</v>
      </c>
      <c r="J59" s="26" t="s">
        <v>124</v>
      </c>
      <c r="K59" s="29">
        <f>_xlfn.STDEV.S(K24:K56)</f>
        <v>6.1180586358575706E-2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2.1219947919191295E-3</v>
      </c>
      <c r="D60" s="29">
        <f>_xlfn.VAR.S(D24:D56)</f>
        <v>2.5893344798872259E-3</v>
      </c>
      <c r="E60" s="29">
        <f>_xlfn.VAR.S(E24:E56)</f>
        <v>1.6259444243029303E-2</v>
      </c>
      <c r="F60" s="29">
        <f>_xlfn.VAR.S(F24:F56)</f>
        <v>7.2846554909493221E-3</v>
      </c>
      <c r="G60" s="26" t="s">
        <v>124</v>
      </c>
      <c r="H60" s="29">
        <f>_xlfn.VAR.S(H24:H56)</f>
        <v>2.1254977420244459E-3</v>
      </c>
      <c r="I60" s="29">
        <f>_xlfn.VAR.S(I24:I56)</f>
        <v>1.5814032130931133E-2</v>
      </c>
      <c r="J60" s="26" t="s">
        <v>124</v>
      </c>
      <c r="K60" s="29">
        <f>_xlfn.VAR.S(K24:K56)</f>
        <v>3.7430641471791395E-3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0.32742013368640899</v>
      </c>
      <c r="D61" s="29">
        <f>MAX(D24:D56)</f>
        <v>0.36043666469593999</v>
      </c>
      <c r="E61" s="29">
        <f>MAX(E24:E56)</f>
        <v>0.29010332429604352</v>
      </c>
      <c r="F61" s="29">
        <f>MAX(F24:F56)</f>
        <v>0.29010332429604352</v>
      </c>
      <c r="G61" s="26" t="s">
        <v>124</v>
      </c>
      <c r="H61" s="29">
        <f>MAX(H24:H56)</f>
        <v>0.32444463169619597</v>
      </c>
      <c r="I61" s="29">
        <f>MAX(I24:I56)</f>
        <v>1</v>
      </c>
      <c r="J61" s="26" t="s">
        <v>124</v>
      </c>
      <c r="K61" s="29">
        <f>MAX(K24:K56)</f>
        <v>0.29010332429604352</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0.12674639471853999</v>
      </c>
      <c r="D62" s="29">
        <f>MIN(D24:D56)</f>
        <v>9.9277948544368999E-2</v>
      </c>
      <c r="E62" s="29">
        <f>MIN(E24:E56)</f>
        <v>-0.26370193103973377</v>
      </c>
      <c r="F62" s="29">
        <f>MIN(F24:F56)</f>
        <v>9.3160671192251581E-4</v>
      </c>
      <c r="G62" s="26" t="s">
        <v>124</v>
      </c>
      <c r="H62" s="29">
        <f>MIN(H24:H56)</f>
        <v>0.112879055580068</v>
      </c>
      <c r="I62" s="29">
        <f>MIN(I24:I56)</f>
        <v>0.34791469653831686</v>
      </c>
      <c r="J62" s="26" t="s">
        <v>124</v>
      </c>
      <c r="K62" s="29">
        <f>MIN(K24:K56)</f>
        <v>4.8820181322184561E-4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8:L18"/>
    <mergeCell ref="B17:L17"/>
    <mergeCell ref="B16:L16"/>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DAEC9-837E-4A6E-A274-F22579C7891C}">
  <sheetPr>
    <tabColor rgb="FF00B050"/>
  </sheetPr>
  <dimension ref="A14:Y64"/>
  <sheetViews>
    <sheetView zoomScale="80" zoomScaleNormal="80" workbookViewId="0"/>
  </sheetViews>
  <sheetFormatPr baseColWidth="10" defaultColWidth="10.625" defaultRowHeight="15" x14ac:dyDescent="0.25"/>
  <cols>
    <col min="1" max="1" width="16.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52</v>
      </c>
      <c r="C16" s="36"/>
      <c r="D16" s="36"/>
      <c r="E16" s="36"/>
      <c r="F16" s="36"/>
      <c r="G16" s="36"/>
      <c r="H16" s="36"/>
      <c r="I16" s="36"/>
      <c r="J16" s="36"/>
      <c r="K16" s="36"/>
      <c r="L16" s="36"/>
    </row>
    <row r="17" spans="1:14" s="3" customFormat="1" ht="44.1" customHeight="1" x14ac:dyDescent="0.25">
      <c r="A17" s="2" t="s">
        <v>66</v>
      </c>
      <c r="B17" s="36" t="s">
        <v>250</v>
      </c>
      <c r="C17" s="36"/>
      <c r="D17" s="36"/>
      <c r="E17" s="36"/>
      <c r="F17" s="36"/>
      <c r="G17" s="36"/>
      <c r="H17" s="36"/>
      <c r="I17" s="36"/>
      <c r="J17" s="36"/>
      <c r="K17" s="36"/>
      <c r="L17" s="36"/>
    </row>
    <row r="18" spans="1:14" s="3" customFormat="1" ht="44.1" customHeight="1" x14ac:dyDescent="0.25">
      <c r="A18" s="2" t="s">
        <v>68</v>
      </c>
      <c r="B18" s="36" t="s">
        <v>217</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251</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146</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1.7014405320944499</v>
      </c>
      <c r="D24" s="9">
        <v>1.4513838240374599</v>
      </c>
      <c r="E24" s="23">
        <f>(C24-D24)/D24</f>
        <v>0.17228847663561675</v>
      </c>
      <c r="F24" s="9">
        <f>ABS(E24)</f>
        <v>0.17228847663561675</v>
      </c>
      <c r="G24" s="7">
        <f>RANK(F24,$F$24:$F$56,1)</f>
        <v>5</v>
      </c>
      <c r="H24" s="9">
        <v>1.58251073690083</v>
      </c>
      <c r="I24" s="9">
        <f>MIN($H$24:$H$56)/H24</f>
        <v>0.18617491102006214</v>
      </c>
      <c r="J24" s="7">
        <f>RANK(I24,$I$24:$I$56,1)</f>
        <v>9</v>
      </c>
      <c r="K24" s="9">
        <f>I24*F24</f>
        <v>3.2075791807418007E-2</v>
      </c>
      <c r="L24" s="7">
        <f>RANK(K24,$K$24:$K$56,1)</f>
        <v>4</v>
      </c>
      <c r="M24" s="6">
        <f>IF(E24&gt;0,1,-1)</f>
        <v>1</v>
      </c>
      <c r="N24" s="6">
        <f>K24*M24</f>
        <v>3.2075791807418007E-2</v>
      </c>
    </row>
    <row r="25" spans="1:14" x14ac:dyDescent="0.25">
      <c r="A25" s="7">
        <v>8</v>
      </c>
      <c r="B25" s="7" t="s">
        <v>148</v>
      </c>
      <c r="C25" s="9">
        <v>2.0950851893316198</v>
      </c>
      <c r="D25" s="9">
        <v>2.71511829881051</v>
      </c>
      <c r="E25" s="23">
        <f t="shared" ref="E25:E51" si="0">(C25-D25)/D25</f>
        <v>-0.22836320235126623</v>
      </c>
      <c r="F25" s="9">
        <f t="shared" ref="F25:F56" si="1">ABS(E25)</f>
        <v>0.22836320235126623</v>
      </c>
      <c r="G25" s="7">
        <f t="shared" ref="G25:G56" si="2">RANK(F25,$F$24:$F$56,1)</f>
        <v>11</v>
      </c>
      <c r="H25" s="9">
        <v>2.3934280183293799</v>
      </c>
      <c r="I25" s="9">
        <f t="shared" ref="I25:I56" si="3">MIN($H$24:$H$56)/H25</f>
        <v>0.12309699450934534</v>
      </c>
      <c r="J25" s="7">
        <f t="shared" ref="J25:J56" si="4">RANK(I25,$I$24:$I$56,1)</f>
        <v>3</v>
      </c>
      <c r="K25" s="9">
        <f t="shared" ref="K25:K56" si="5">I25*F25</f>
        <v>2.8110823865970337E-2</v>
      </c>
      <c r="L25" s="7">
        <f t="shared" ref="L25:L56" si="6">RANK(K25,$K$24:$K$56,1)</f>
        <v>3</v>
      </c>
      <c r="M25" s="6">
        <f t="shared" ref="M25:M56" si="7">IF(E25&gt;0,1,-1)</f>
        <v>-1</v>
      </c>
      <c r="N25" s="6">
        <f t="shared" ref="N25:N56" si="8">K25*M25</f>
        <v>-2.8110823865970337E-2</v>
      </c>
    </row>
    <row r="26" spans="1:14" x14ac:dyDescent="0.25">
      <c r="A26" s="7">
        <v>11</v>
      </c>
      <c r="B26" s="7" t="s">
        <v>149</v>
      </c>
      <c r="C26" s="9">
        <v>3.5363259192008201</v>
      </c>
      <c r="D26" s="9">
        <v>3.67302738927263</v>
      </c>
      <c r="E26" s="23">
        <f t="shared" si="0"/>
        <v>-3.7217656059700906E-2</v>
      </c>
      <c r="F26" s="9">
        <f t="shared" si="1"/>
        <v>3.7217656059700906E-2</v>
      </c>
      <c r="G26" s="7">
        <f t="shared" si="2"/>
        <v>2</v>
      </c>
      <c r="H26" s="9">
        <v>3.6008600118250103</v>
      </c>
      <c r="I26" s="9">
        <f t="shared" si="3"/>
        <v>8.1820396978299056E-2</v>
      </c>
      <c r="J26" s="7">
        <f t="shared" si="4"/>
        <v>1</v>
      </c>
      <c r="K26" s="9">
        <f t="shared" si="5"/>
        <v>3.0451633934065257E-3</v>
      </c>
      <c r="L26" s="7">
        <f t="shared" si="6"/>
        <v>1</v>
      </c>
      <c r="M26" s="6">
        <f t="shared" si="7"/>
        <v>-1</v>
      </c>
      <c r="N26" s="6">
        <f t="shared" si="8"/>
        <v>-3.0451633934065257E-3</v>
      </c>
    </row>
    <row r="27" spans="1:14" x14ac:dyDescent="0.25">
      <c r="A27" s="7">
        <v>13</v>
      </c>
      <c r="B27" s="7" t="s">
        <v>150</v>
      </c>
      <c r="C27" s="9">
        <v>1.8506046675060799</v>
      </c>
      <c r="D27" s="9">
        <v>1.5445582575535699</v>
      </c>
      <c r="E27" s="23">
        <f t="shared" si="0"/>
        <v>0.19814494432683796</v>
      </c>
      <c r="F27" s="9">
        <f t="shared" si="1"/>
        <v>0.19814494432683796</v>
      </c>
      <c r="G27" s="7">
        <f t="shared" si="2"/>
        <v>7</v>
      </c>
      <c r="H27" s="9">
        <v>1.70040031872814</v>
      </c>
      <c r="I27" s="9">
        <f t="shared" si="3"/>
        <v>0.17326731381183036</v>
      </c>
      <c r="J27" s="7">
        <f t="shared" si="4"/>
        <v>6</v>
      </c>
      <c r="K27" s="9">
        <f t="shared" si="5"/>
        <v>3.4332042248905889E-2</v>
      </c>
      <c r="L27" s="7">
        <f t="shared" si="6"/>
        <v>5</v>
      </c>
      <c r="M27" s="6">
        <f t="shared" si="7"/>
        <v>1</v>
      </c>
      <c r="N27" s="6">
        <f t="shared" si="8"/>
        <v>3.4332042248905889E-2</v>
      </c>
    </row>
    <row r="28" spans="1:14" x14ac:dyDescent="0.25">
      <c r="A28" s="7">
        <v>15</v>
      </c>
      <c r="B28" s="7" t="s">
        <v>151</v>
      </c>
      <c r="C28" s="9">
        <v>1.8140963137639501</v>
      </c>
      <c r="D28" s="9">
        <v>1.0424108265834899</v>
      </c>
      <c r="E28" s="23">
        <f t="shared" si="0"/>
        <v>0.7402892098786672</v>
      </c>
      <c r="F28" s="9">
        <f t="shared" si="1"/>
        <v>0.7402892098786672</v>
      </c>
      <c r="G28" s="7">
        <f t="shared" si="2"/>
        <v>26</v>
      </c>
      <c r="H28" s="9">
        <v>1.4377573732908799</v>
      </c>
      <c r="I28" s="9">
        <f t="shared" si="3"/>
        <v>0.20491899475113884</v>
      </c>
      <c r="J28" s="7">
        <f t="shared" si="4"/>
        <v>11</v>
      </c>
      <c r="K28" s="9">
        <f t="shared" si="5"/>
        <v>0.15169932071345132</v>
      </c>
      <c r="L28" s="7">
        <f t="shared" si="6"/>
        <v>21</v>
      </c>
      <c r="M28" s="6">
        <f t="shared" si="7"/>
        <v>1</v>
      </c>
      <c r="N28" s="6">
        <f t="shared" si="8"/>
        <v>0.15169932071345132</v>
      </c>
    </row>
    <row r="29" spans="1:14" x14ac:dyDescent="0.25">
      <c r="A29" s="7">
        <v>17</v>
      </c>
      <c r="B29" s="7" t="s">
        <v>152</v>
      </c>
      <c r="C29" s="9">
        <v>1.29691447131</v>
      </c>
      <c r="D29" s="9">
        <v>1.01683090176325</v>
      </c>
      <c r="E29" s="23">
        <f t="shared" si="0"/>
        <v>0.27544753907563901</v>
      </c>
      <c r="F29" s="9">
        <f t="shared" si="1"/>
        <v>0.27544753907563901</v>
      </c>
      <c r="G29" s="7">
        <f t="shared" si="2"/>
        <v>16</v>
      </c>
      <c r="H29" s="9">
        <v>1.1633435863310699</v>
      </c>
      <c r="I29" s="9">
        <f t="shared" si="3"/>
        <v>0.25325604498322263</v>
      </c>
      <c r="J29" s="7">
        <f t="shared" si="4"/>
        <v>13</v>
      </c>
      <c r="K29" s="9">
        <f t="shared" si="5"/>
        <v>6.9758754346658E-2</v>
      </c>
      <c r="L29" s="7">
        <f t="shared" si="6"/>
        <v>14</v>
      </c>
      <c r="M29" s="6">
        <f t="shared" si="7"/>
        <v>1</v>
      </c>
      <c r="N29" s="6">
        <f t="shared" si="8"/>
        <v>6.9758754346658E-2</v>
      </c>
    </row>
    <row r="30" spans="1:14" x14ac:dyDescent="0.25">
      <c r="A30" s="7">
        <v>18</v>
      </c>
      <c r="B30" s="7" t="s">
        <v>153</v>
      </c>
      <c r="C30" s="9">
        <v>0.78943076170282189</v>
      </c>
      <c r="D30" s="9">
        <v>0.48390682831770404</v>
      </c>
      <c r="E30" s="23">
        <f t="shared" si="0"/>
        <v>0.63136933704214904</v>
      </c>
      <c r="F30" s="9">
        <f t="shared" si="1"/>
        <v>0.63136933704214904</v>
      </c>
      <c r="G30" s="7">
        <f t="shared" si="2"/>
        <v>24</v>
      </c>
      <c r="H30" s="9">
        <v>0.63684490703697305</v>
      </c>
      <c r="I30" s="9">
        <f t="shared" si="3"/>
        <v>0.46263037102956706</v>
      </c>
      <c r="J30" s="7">
        <f t="shared" si="4"/>
        <v>25</v>
      </c>
      <c r="K30" s="9">
        <f t="shared" si="5"/>
        <v>0.29209063065250118</v>
      </c>
      <c r="L30" s="7">
        <f t="shared" si="6"/>
        <v>27</v>
      </c>
      <c r="M30" s="6">
        <f t="shared" si="7"/>
        <v>1</v>
      </c>
      <c r="N30" s="6">
        <f t="shared" si="8"/>
        <v>0.29209063065250118</v>
      </c>
    </row>
    <row r="31" spans="1:14" x14ac:dyDescent="0.25">
      <c r="A31" s="7">
        <v>19</v>
      </c>
      <c r="B31" s="7" t="s">
        <v>154</v>
      </c>
      <c r="C31" s="9">
        <v>0.87358877112463207</v>
      </c>
      <c r="D31" s="9">
        <v>0.74488340103192807</v>
      </c>
      <c r="E31" s="23">
        <f t="shared" si="0"/>
        <v>0.1727859285284131</v>
      </c>
      <c r="F31" s="9">
        <f t="shared" si="1"/>
        <v>0.1727859285284131</v>
      </c>
      <c r="G31" s="7">
        <f t="shared" si="2"/>
        <v>6</v>
      </c>
      <c r="H31" s="9">
        <v>0.810677953392266</v>
      </c>
      <c r="I31" s="9">
        <f t="shared" si="3"/>
        <v>0.36342889848916882</v>
      </c>
      <c r="J31" s="7">
        <f t="shared" si="4"/>
        <v>23</v>
      </c>
      <c r="K31" s="9">
        <f t="shared" si="5"/>
        <v>6.2795399679509423E-2</v>
      </c>
      <c r="L31" s="7">
        <f t="shared" si="6"/>
        <v>10</v>
      </c>
      <c r="M31" s="6">
        <f t="shared" si="7"/>
        <v>1</v>
      </c>
      <c r="N31" s="6">
        <f t="shared" si="8"/>
        <v>6.2795399679509423E-2</v>
      </c>
    </row>
    <row r="32" spans="1:14" x14ac:dyDescent="0.25">
      <c r="A32" s="7">
        <v>20</v>
      </c>
      <c r="B32" s="7" t="s">
        <v>155</v>
      </c>
      <c r="C32" s="9">
        <v>0.78479779625623802</v>
      </c>
      <c r="D32" s="9">
        <v>0.98745437155139792</v>
      </c>
      <c r="E32" s="23">
        <f t="shared" si="0"/>
        <v>-0.20523133132396229</v>
      </c>
      <c r="F32" s="9">
        <f t="shared" si="1"/>
        <v>0.20523133132396229</v>
      </c>
      <c r="G32" s="7">
        <f t="shared" si="2"/>
        <v>8</v>
      </c>
      <c r="H32" s="9">
        <v>0.88376832356412904</v>
      </c>
      <c r="I32" s="9">
        <f t="shared" si="3"/>
        <v>0.33337220601279693</v>
      </c>
      <c r="J32" s="7">
        <f t="shared" si="4"/>
        <v>22</v>
      </c>
      <c r="K32" s="9">
        <f t="shared" si="5"/>
        <v>6.8418421666412543E-2</v>
      </c>
      <c r="L32" s="7">
        <f t="shared" si="6"/>
        <v>13</v>
      </c>
      <c r="M32" s="6">
        <f t="shared" si="7"/>
        <v>-1</v>
      </c>
      <c r="N32" s="6">
        <f t="shared" si="8"/>
        <v>-6.8418421666412543E-2</v>
      </c>
    </row>
    <row r="33" spans="1:14" x14ac:dyDescent="0.25">
      <c r="A33" s="7">
        <v>23</v>
      </c>
      <c r="B33" s="7" t="s">
        <v>156</v>
      </c>
      <c r="C33" s="9">
        <v>0.38133748228514103</v>
      </c>
      <c r="D33" s="9">
        <v>0.28799491065710103</v>
      </c>
      <c r="E33" s="23">
        <f t="shared" si="0"/>
        <v>0.32411187897406152</v>
      </c>
      <c r="F33" s="9">
        <f t="shared" si="1"/>
        <v>0.32411187897406152</v>
      </c>
      <c r="G33" s="7">
        <f t="shared" si="2"/>
        <v>18</v>
      </c>
      <c r="H33" s="9">
        <v>0.33542976939203401</v>
      </c>
      <c r="I33" s="9">
        <f t="shared" si="3"/>
        <v>0.8783471907243362</v>
      </c>
      <c r="J33" s="7">
        <f t="shared" si="4"/>
        <v>28</v>
      </c>
      <c r="K33" s="9">
        <f t="shared" si="5"/>
        <v>0.28468275837725299</v>
      </c>
      <c r="L33" s="7">
        <f t="shared" si="6"/>
        <v>26</v>
      </c>
      <c r="M33" s="6">
        <f t="shared" si="7"/>
        <v>1</v>
      </c>
      <c r="N33" s="6">
        <f t="shared" si="8"/>
        <v>0.28468275837725299</v>
      </c>
    </row>
    <row r="34" spans="1:14" x14ac:dyDescent="0.25">
      <c r="A34" s="7">
        <v>25</v>
      </c>
      <c r="B34" s="7" t="s">
        <v>157</v>
      </c>
      <c r="C34" s="9">
        <v>1.2638387823313502</v>
      </c>
      <c r="D34" s="9">
        <v>2.0008552468337397</v>
      </c>
      <c r="E34" s="23">
        <f t="shared" si="0"/>
        <v>-0.36835071685904502</v>
      </c>
      <c r="F34" s="9">
        <f t="shared" si="1"/>
        <v>0.36835071685904502</v>
      </c>
      <c r="G34" s="7">
        <f t="shared" si="2"/>
        <v>19</v>
      </c>
      <c r="H34" s="9">
        <v>1.6240462045936999</v>
      </c>
      <c r="I34" s="9">
        <f t="shared" si="3"/>
        <v>0.1814134319562129</v>
      </c>
      <c r="J34" s="7">
        <f t="shared" si="4"/>
        <v>7</v>
      </c>
      <c r="K34" s="9">
        <f t="shared" si="5"/>
        <v>6.6823767708930615E-2</v>
      </c>
      <c r="L34" s="7">
        <f t="shared" si="6"/>
        <v>12</v>
      </c>
      <c r="M34" s="6">
        <f t="shared" si="7"/>
        <v>-1</v>
      </c>
      <c r="N34" s="6">
        <f t="shared" si="8"/>
        <v>-6.6823767708930615E-2</v>
      </c>
    </row>
    <row r="35" spans="1:14" x14ac:dyDescent="0.25">
      <c r="A35" s="7">
        <v>27</v>
      </c>
      <c r="B35" s="7" t="s">
        <v>158</v>
      </c>
      <c r="C35" s="9">
        <v>0.117537541490752</v>
      </c>
      <c r="D35" s="9">
        <v>0.61542737460667196</v>
      </c>
      <c r="E35" s="23">
        <f t="shared" si="0"/>
        <v>-0.80901476544511552</v>
      </c>
      <c r="F35" s="9">
        <f t="shared" si="1"/>
        <v>0.80901476544511552</v>
      </c>
      <c r="G35" s="7">
        <f t="shared" si="2"/>
        <v>28</v>
      </c>
      <c r="H35" s="9">
        <v>0.35974349564444802</v>
      </c>
      <c r="I35" s="9">
        <f t="shared" si="3"/>
        <v>0.81898296758086764</v>
      </c>
      <c r="J35" s="7">
        <f t="shared" si="4"/>
        <v>27</v>
      </c>
      <c r="K35" s="9">
        <f t="shared" si="5"/>
        <v>0.66256931342098024</v>
      </c>
      <c r="L35" s="7">
        <f t="shared" si="6"/>
        <v>31</v>
      </c>
      <c r="M35" s="6">
        <f t="shared" si="7"/>
        <v>-1</v>
      </c>
      <c r="N35" s="6">
        <f t="shared" si="8"/>
        <v>-0.66256931342098024</v>
      </c>
    </row>
    <row r="36" spans="1:14" x14ac:dyDescent="0.25">
      <c r="A36" s="7">
        <v>41</v>
      </c>
      <c r="B36" s="7" t="s">
        <v>159</v>
      </c>
      <c r="C36" s="9">
        <v>1.1555035956553099</v>
      </c>
      <c r="D36" s="9">
        <v>0.91325907361428704</v>
      </c>
      <c r="E36" s="23">
        <f t="shared" si="0"/>
        <v>0.26525279522526191</v>
      </c>
      <c r="F36" s="9">
        <f t="shared" si="1"/>
        <v>0.26525279522526191</v>
      </c>
      <c r="G36" s="7">
        <f t="shared" si="2"/>
        <v>15</v>
      </c>
      <c r="H36" s="9">
        <v>1.0362241418373499</v>
      </c>
      <c r="I36" s="9">
        <f t="shared" si="3"/>
        <v>0.28432438864858101</v>
      </c>
      <c r="J36" s="7">
        <f t="shared" si="4"/>
        <v>17</v>
      </c>
      <c r="K36" s="9">
        <f t="shared" si="5"/>
        <v>7.541783883974984E-2</v>
      </c>
      <c r="L36" s="7">
        <f t="shared" si="6"/>
        <v>16</v>
      </c>
      <c r="M36" s="6">
        <f t="shared" si="7"/>
        <v>1</v>
      </c>
      <c r="N36" s="6">
        <f t="shared" si="8"/>
        <v>7.541783883974984E-2</v>
      </c>
    </row>
    <row r="37" spans="1:14" x14ac:dyDescent="0.25">
      <c r="A37" s="7">
        <v>44</v>
      </c>
      <c r="B37" s="7" t="s">
        <v>160</v>
      </c>
      <c r="C37" s="9">
        <v>0.603250422960808</v>
      </c>
      <c r="D37" s="9">
        <v>0.61775650935058701</v>
      </c>
      <c r="E37" s="23">
        <f t="shared" si="0"/>
        <v>-2.348188350945659E-2</v>
      </c>
      <c r="F37" s="9">
        <f t="shared" si="1"/>
        <v>2.348188350945659E-2</v>
      </c>
      <c r="G37" s="7">
        <f t="shared" si="2"/>
        <v>1</v>
      </c>
      <c r="H37" s="9">
        <v>0.61023140430035294</v>
      </c>
      <c r="I37" s="9">
        <f t="shared" si="3"/>
        <v>0.48280667555711798</v>
      </c>
      <c r="J37" s="7">
        <f t="shared" si="4"/>
        <v>26</v>
      </c>
      <c r="K37" s="9">
        <f t="shared" si="5"/>
        <v>1.1337210113020246E-2</v>
      </c>
      <c r="L37" s="7">
        <f t="shared" si="6"/>
        <v>2</v>
      </c>
      <c r="M37" s="6">
        <f t="shared" si="7"/>
        <v>-1</v>
      </c>
      <c r="N37" s="6">
        <f t="shared" si="8"/>
        <v>-1.1337210113020246E-2</v>
      </c>
    </row>
    <row r="38" spans="1:14" x14ac:dyDescent="0.25">
      <c r="A38" s="7">
        <v>47</v>
      </c>
      <c r="B38" s="7" t="s">
        <v>161</v>
      </c>
      <c r="C38" s="9">
        <v>1.2731742015649099</v>
      </c>
      <c r="D38" s="9">
        <v>0.84815462115760309</v>
      </c>
      <c r="E38" s="23">
        <f t="shared" si="0"/>
        <v>0.5011109646814389</v>
      </c>
      <c r="F38" s="9">
        <f t="shared" si="1"/>
        <v>0.5011109646814389</v>
      </c>
      <c r="G38" s="7">
        <f t="shared" si="2"/>
        <v>21</v>
      </c>
      <c r="H38" s="9">
        <v>1.0627108490141499</v>
      </c>
      <c r="I38" s="9">
        <f t="shared" si="3"/>
        <v>0.2772379673211392</v>
      </c>
      <c r="J38" s="7">
        <f t="shared" si="4"/>
        <v>14</v>
      </c>
      <c r="K38" s="9">
        <f t="shared" si="5"/>
        <v>0.13892698525061731</v>
      </c>
      <c r="L38" s="7">
        <f t="shared" si="6"/>
        <v>19</v>
      </c>
      <c r="M38" s="6">
        <f t="shared" si="7"/>
        <v>1</v>
      </c>
      <c r="N38" s="6">
        <f t="shared" si="8"/>
        <v>0.13892698525061731</v>
      </c>
    </row>
    <row r="39" spans="1:14" x14ac:dyDescent="0.25">
      <c r="A39" s="7">
        <v>50</v>
      </c>
      <c r="B39" s="7" t="s">
        <v>162</v>
      </c>
      <c r="C39" s="9">
        <v>0.56120496735966996</v>
      </c>
      <c r="D39" s="9">
        <v>1.5573323430773001</v>
      </c>
      <c r="E39" s="23">
        <f t="shared" si="0"/>
        <v>-0.63963699215883174</v>
      </c>
      <c r="F39" s="9">
        <f t="shared" si="1"/>
        <v>0.63963699215883174</v>
      </c>
      <c r="G39" s="7">
        <f t="shared" si="2"/>
        <v>25</v>
      </c>
      <c r="H39" s="9">
        <v>1.0590664439495199</v>
      </c>
      <c r="I39" s="9">
        <f t="shared" si="3"/>
        <v>0.27819198437831738</v>
      </c>
      <c r="J39" s="7">
        <f t="shared" si="4"/>
        <v>15</v>
      </c>
      <c r="K39" s="9">
        <f t="shared" si="5"/>
        <v>0.17794188413044362</v>
      </c>
      <c r="L39" s="7">
        <f t="shared" si="6"/>
        <v>23</v>
      </c>
      <c r="M39" s="6">
        <f t="shared" si="7"/>
        <v>-1</v>
      </c>
      <c r="N39" s="6">
        <f t="shared" si="8"/>
        <v>-0.17794188413044362</v>
      </c>
    </row>
    <row r="40" spans="1:14" x14ac:dyDescent="0.25">
      <c r="A40" s="7">
        <v>52</v>
      </c>
      <c r="B40" s="7" t="s">
        <v>163</v>
      </c>
      <c r="C40" s="9">
        <v>0.27502310048529199</v>
      </c>
      <c r="D40" s="9">
        <v>0.31578600078239499</v>
      </c>
      <c r="E40" s="23">
        <f t="shared" si="0"/>
        <v>-0.12908393721098585</v>
      </c>
      <c r="F40" s="9">
        <f t="shared" si="1"/>
        <v>0.12908393721098585</v>
      </c>
      <c r="G40" s="7">
        <f t="shared" si="2"/>
        <v>4</v>
      </c>
      <c r="H40" s="9">
        <v>0.29462379563080499</v>
      </c>
      <c r="I40" s="9">
        <f t="shared" si="3"/>
        <v>1</v>
      </c>
      <c r="J40" s="7">
        <f t="shared" si="4"/>
        <v>32</v>
      </c>
      <c r="K40" s="9">
        <f t="shared" si="5"/>
        <v>0.12908393721098585</v>
      </c>
      <c r="L40" s="7">
        <f t="shared" si="6"/>
        <v>18</v>
      </c>
      <c r="M40" s="6">
        <f t="shared" si="7"/>
        <v>-1</v>
      </c>
      <c r="N40" s="6">
        <f t="shared" si="8"/>
        <v>-0.12908393721098585</v>
      </c>
    </row>
    <row r="41" spans="1:14" x14ac:dyDescent="0.25">
      <c r="A41" s="7">
        <v>54</v>
      </c>
      <c r="B41" s="7" t="s">
        <v>164</v>
      </c>
      <c r="C41" s="9">
        <v>1.11889252289879</v>
      </c>
      <c r="D41" s="9">
        <v>0.80904731493440796</v>
      </c>
      <c r="E41" s="23">
        <f t="shared" si="0"/>
        <v>0.38297538629060557</v>
      </c>
      <c r="F41" s="9">
        <f t="shared" si="1"/>
        <v>0.38297538629060557</v>
      </c>
      <c r="G41" s="7">
        <f t="shared" si="2"/>
        <v>20</v>
      </c>
      <c r="H41" s="9">
        <v>0.96809622985038302</v>
      </c>
      <c r="I41" s="9">
        <f t="shared" si="3"/>
        <v>0.30433317117280623</v>
      </c>
      <c r="J41" s="7">
        <f t="shared" si="4"/>
        <v>19</v>
      </c>
      <c r="K41" s="9">
        <f t="shared" si="5"/>
        <v>0.11655211379095046</v>
      </c>
      <c r="L41" s="7">
        <f t="shared" si="6"/>
        <v>17</v>
      </c>
      <c r="M41" s="6">
        <f t="shared" si="7"/>
        <v>1</v>
      </c>
      <c r="N41" s="6">
        <f t="shared" si="8"/>
        <v>0.11655211379095046</v>
      </c>
    </row>
    <row r="42" spans="1:14" x14ac:dyDescent="0.25">
      <c r="A42" s="7">
        <v>63</v>
      </c>
      <c r="B42" s="7" t="s">
        <v>165</v>
      </c>
      <c r="C42" s="9">
        <v>0.825556942892817</v>
      </c>
      <c r="D42" s="9">
        <v>1.0623663529507901</v>
      </c>
      <c r="E42" s="23">
        <f t="shared" si="0"/>
        <v>-0.2229074832803391</v>
      </c>
      <c r="F42" s="9">
        <f t="shared" si="1"/>
        <v>0.2229074832803391</v>
      </c>
      <c r="G42" s="7">
        <f t="shared" si="2"/>
        <v>10</v>
      </c>
      <c r="H42" s="9">
        <v>0.93803573161396092</v>
      </c>
      <c r="I42" s="9">
        <f t="shared" si="3"/>
        <v>0.31408589854448576</v>
      </c>
      <c r="J42" s="7">
        <f t="shared" si="4"/>
        <v>20</v>
      </c>
      <c r="K42" s="9">
        <f t="shared" si="5"/>
        <v>7.0012097178395238E-2</v>
      </c>
      <c r="L42" s="7">
        <f t="shared" si="6"/>
        <v>15</v>
      </c>
      <c r="M42" s="6">
        <f t="shared" si="7"/>
        <v>-1</v>
      </c>
      <c r="N42" s="6">
        <f t="shared" si="8"/>
        <v>-7.0012097178395238E-2</v>
      </c>
    </row>
    <row r="43" spans="1:14" x14ac:dyDescent="0.25">
      <c r="A43" s="7">
        <v>66</v>
      </c>
      <c r="B43" s="7" t="s">
        <v>166</v>
      </c>
      <c r="C43" s="9">
        <v>1.20533131004147</v>
      </c>
      <c r="D43" s="9">
        <v>1.5686679643746499</v>
      </c>
      <c r="E43" s="23">
        <f t="shared" si="0"/>
        <v>-0.23162113499144751</v>
      </c>
      <c r="F43" s="9">
        <f t="shared" si="1"/>
        <v>0.23162113499144751</v>
      </c>
      <c r="G43" s="7">
        <f t="shared" si="2"/>
        <v>12</v>
      </c>
      <c r="H43" s="9">
        <v>1.3757297806609901</v>
      </c>
      <c r="I43" s="9">
        <f t="shared" si="3"/>
        <v>0.21415818700184608</v>
      </c>
      <c r="J43" s="7">
        <f t="shared" si="4"/>
        <v>12</v>
      </c>
      <c r="K43" s="9">
        <f t="shared" si="5"/>
        <v>4.9603562341078253E-2</v>
      </c>
      <c r="L43" s="7">
        <f t="shared" si="6"/>
        <v>9</v>
      </c>
      <c r="M43" s="6">
        <f t="shared" si="7"/>
        <v>-1</v>
      </c>
      <c r="N43" s="6">
        <f t="shared" si="8"/>
        <v>-4.9603562341078253E-2</v>
      </c>
    </row>
    <row r="44" spans="1:14" x14ac:dyDescent="0.25">
      <c r="A44" s="7">
        <v>68</v>
      </c>
      <c r="B44" s="7" t="s">
        <v>167</v>
      </c>
      <c r="C44" s="9">
        <v>2.0106238838499597</v>
      </c>
      <c r="D44" s="9">
        <v>1.5985900524302099</v>
      </c>
      <c r="E44" s="23">
        <f t="shared" si="0"/>
        <v>0.25774827686020402</v>
      </c>
      <c r="F44" s="9">
        <f t="shared" si="1"/>
        <v>0.25774827686020402</v>
      </c>
      <c r="G44" s="7">
        <f t="shared" si="2"/>
        <v>14</v>
      </c>
      <c r="H44" s="9">
        <v>1.8114507231889201</v>
      </c>
      <c r="I44" s="9">
        <f t="shared" si="3"/>
        <v>0.16264521681944646</v>
      </c>
      <c r="J44" s="7">
        <f t="shared" si="4"/>
        <v>5</v>
      </c>
      <c r="K44" s="9">
        <f t="shared" si="5"/>
        <v>4.1921524374766601E-2</v>
      </c>
      <c r="L44" s="7">
        <f t="shared" si="6"/>
        <v>8</v>
      </c>
      <c r="M44" s="6">
        <f t="shared" si="7"/>
        <v>1</v>
      </c>
      <c r="N44" s="6">
        <f t="shared" si="8"/>
        <v>4.1921524374766601E-2</v>
      </c>
    </row>
    <row r="45" spans="1:14" x14ac:dyDescent="0.25">
      <c r="A45" s="7">
        <v>70</v>
      </c>
      <c r="B45" s="7" t="s">
        <v>168</v>
      </c>
      <c r="C45" s="9">
        <v>0.671657902241791</v>
      </c>
      <c r="D45" s="9">
        <v>1.44073276151178</v>
      </c>
      <c r="E45" s="23">
        <f t="shared" si="0"/>
        <v>-0.53380812862406801</v>
      </c>
      <c r="F45" s="9">
        <f t="shared" si="1"/>
        <v>0.53380812862406801</v>
      </c>
      <c r="G45" s="7">
        <f t="shared" si="2"/>
        <v>22</v>
      </c>
      <c r="H45" s="9">
        <v>1.0549284814645501</v>
      </c>
      <c r="I45" s="9">
        <f t="shared" si="3"/>
        <v>0.27928319389176104</v>
      </c>
      <c r="J45" s="7">
        <f t="shared" si="4"/>
        <v>16</v>
      </c>
      <c r="K45" s="9">
        <f t="shared" si="5"/>
        <v>0.14908363908751371</v>
      </c>
      <c r="L45" s="7">
        <f t="shared" si="6"/>
        <v>20</v>
      </c>
      <c r="M45" s="6">
        <f t="shared" si="7"/>
        <v>-1</v>
      </c>
      <c r="N45" s="6">
        <f t="shared" si="8"/>
        <v>-0.14908363908751371</v>
      </c>
    </row>
    <row r="46" spans="1:14" x14ac:dyDescent="0.25">
      <c r="A46" s="7">
        <v>73</v>
      </c>
      <c r="B46" s="7" t="s">
        <v>169</v>
      </c>
      <c r="C46" s="9">
        <v>1.7256533405891901</v>
      </c>
      <c r="D46" s="9">
        <v>2.4364586895066003</v>
      </c>
      <c r="E46" s="23">
        <f t="shared" si="0"/>
        <v>-0.29173708217534078</v>
      </c>
      <c r="F46" s="9">
        <f t="shared" si="1"/>
        <v>0.29173708217534078</v>
      </c>
      <c r="G46" s="7">
        <f t="shared" si="2"/>
        <v>17</v>
      </c>
      <c r="H46" s="9">
        <v>2.0734445508999602</v>
      </c>
      <c r="I46" s="9">
        <f t="shared" si="3"/>
        <v>0.14209388695874511</v>
      </c>
      <c r="J46" s="7">
        <f t="shared" si="4"/>
        <v>4</v>
      </c>
      <c r="K46" s="9">
        <f t="shared" si="5"/>
        <v>4.1454055976297005E-2</v>
      </c>
      <c r="L46" s="7">
        <f t="shared" si="6"/>
        <v>7</v>
      </c>
      <c r="M46" s="6">
        <f t="shared" si="7"/>
        <v>-1</v>
      </c>
      <c r="N46" s="6">
        <f t="shared" si="8"/>
        <v>-4.1454055976297005E-2</v>
      </c>
    </row>
    <row r="47" spans="1:14" x14ac:dyDescent="0.25">
      <c r="A47" s="7">
        <v>76</v>
      </c>
      <c r="B47" s="7" t="s">
        <v>170</v>
      </c>
      <c r="C47" s="9">
        <v>1.3825895934061101</v>
      </c>
      <c r="D47" s="9">
        <v>1.7517245395335401</v>
      </c>
      <c r="E47" s="23">
        <f t="shared" si="0"/>
        <v>-0.21072659416287309</v>
      </c>
      <c r="F47" s="9">
        <f t="shared" si="1"/>
        <v>0.21072659416287309</v>
      </c>
      <c r="G47" s="7">
        <f t="shared" si="2"/>
        <v>9</v>
      </c>
      <c r="H47" s="9">
        <v>1.5542046124461202</v>
      </c>
      <c r="I47" s="9">
        <f t="shared" si="3"/>
        <v>0.18956564230439688</v>
      </c>
      <c r="J47" s="7">
        <f t="shared" si="4"/>
        <v>10</v>
      </c>
      <c r="K47" s="9">
        <f t="shared" si="5"/>
        <v>3.9946522173103009E-2</v>
      </c>
      <c r="L47" s="7">
        <f t="shared" si="6"/>
        <v>6</v>
      </c>
      <c r="M47" s="6">
        <f t="shared" si="7"/>
        <v>-1</v>
      </c>
      <c r="N47" s="6">
        <f t="shared" si="8"/>
        <v>-3.9946522173103009E-2</v>
      </c>
    </row>
    <row r="48" spans="1:14" x14ac:dyDescent="0.25">
      <c r="A48" s="7">
        <v>81</v>
      </c>
      <c r="B48" s="7" t="s">
        <v>171</v>
      </c>
      <c r="C48" s="9">
        <v>0.38121642696239799</v>
      </c>
      <c r="D48" s="9">
        <v>0.21173917262918299</v>
      </c>
      <c r="E48" s="23">
        <f t="shared" si="0"/>
        <v>0.80040576445445488</v>
      </c>
      <c r="F48" s="9">
        <f t="shared" si="1"/>
        <v>0.80040576445445488</v>
      </c>
      <c r="G48" s="7">
        <f t="shared" si="2"/>
        <v>27</v>
      </c>
      <c r="H48" s="9">
        <v>0.297245669174313</v>
      </c>
      <c r="I48" s="9">
        <f t="shared" si="3"/>
        <v>0.99117943904518091</v>
      </c>
      <c r="J48" s="7">
        <f t="shared" si="4"/>
        <v>31</v>
      </c>
      <c r="K48" s="9">
        <f t="shared" si="5"/>
        <v>0.79334573662049579</v>
      </c>
      <c r="L48" s="7">
        <f t="shared" si="6"/>
        <v>32</v>
      </c>
      <c r="M48" s="6">
        <f t="shared" si="7"/>
        <v>1</v>
      </c>
      <c r="N48" s="6">
        <f t="shared" si="8"/>
        <v>0.79334573662049579</v>
      </c>
    </row>
    <row r="49" spans="1:25" x14ac:dyDescent="0.25">
      <c r="A49" s="7">
        <v>85</v>
      </c>
      <c r="B49" s="7" t="s">
        <v>172</v>
      </c>
      <c r="C49" s="9">
        <v>1.2351750403147401</v>
      </c>
      <c r="D49" s="9">
        <v>0.58584999942563698</v>
      </c>
      <c r="E49" s="23">
        <f t="shared" si="0"/>
        <v>1.1083469173435123</v>
      </c>
      <c r="F49" s="9">
        <f t="shared" si="1"/>
        <v>1.1083469173435123</v>
      </c>
      <c r="G49" s="7">
        <f t="shared" si="2"/>
        <v>30</v>
      </c>
      <c r="H49" s="9">
        <v>0.91122700441285998</v>
      </c>
      <c r="I49" s="9">
        <f t="shared" si="3"/>
        <v>0.32332645345672439</v>
      </c>
      <c r="J49" s="7">
        <f t="shared" si="4"/>
        <v>21</v>
      </c>
      <c r="K49" s="9">
        <f t="shared" si="5"/>
        <v>0.35835787798437108</v>
      </c>
      <c r="L49" s="7">
        <f t="shared" si="6"/>
        <v>29</v>
      </c>
      <c r="M49" s="6">
        <f t="shared" si="7"/>
        <v>1</v>
      </c>
      <c r="N49" s="6">
        <f t="shared" si="8"/>
        <v>0.35835787798437108</v>
      </c>
    </row>
    <row r="50" spans="1:25" x14ac:dyDescent="0.25">
      <c r="A50" s="7">
        <v>86</v>
      </c>
      <c r="B50" s="7" t="s">
        <v>173</v>
      </c>
      <c r="C50" s="9">
        <v>0.88089095828352093</v>
      </c>
      <c r="D50" s="9">
        <v>0.43336482924715297</v>
      </c>
      <c r="E50" s="23">
        <f t="shared" si="0"/>
        <v>1.0326775474922969</v>
      </c>
      <c r="F50" s="9">
        <f t="shared" si="1"/>
        <v>1.0326775474922969</v>
      </c>
      <c r="G50" s="7">
        <f t="shared" si="2"/>
        <v>29</v>
      </c>
      <c r="H50" s="9">
        <v>0.65892401584236604</v>
      </c>
      <c r="I50" s="9">
        <f t="shared" si="3"/>
        <v>0.44712863478524001</v>
      </c>
      <c r="J50" s="7">
        <f t="shared" si="4"/>
        <v>24</v>
      </c>
      <c r="K50" s="9">
        <f t="shared" si="5"/>
        <v>0.46173970198360059</v>
      </c>
      <c r="L50" s="7">
        <f t="shared" si="6"/>
        <v>30</v>
      </c>
      <c r="M50" s="6">
        <f t="shared" si="7"/>
        <v>1</v>
      </c>
      <c r="N50" s="6">
        <f t="shared" si="8"/>
        <v>0.46173970198360059</v>
      </c>
    </row>
    <row r="51" spans="1:25" x14ac:dyDescent="0.25">
      <c r="A51" s="7">
        <v>88</v>
      </c>
      <c r="B51" s="7" t="s">
        <v>116</v>
      </c>
      <c r="C51" s="9">
        <v>3.79688578660735</v>
      </c>
      <c r="D51" s="9">
        <v>0.96011172209129803</v>
      </c>
      <c r="E51" s="23">
        <f t="shared" si="0"/>
        <v>2.9546291324691278</v>
      </c>
      <c r="F51" s="9">
        <f t="shared" si="1"/>
        <v>2.9546291324691278</v>
      </c>
      <c r="G51" s="7">
        <f t="shared" si="2"/>
        <v>32</v>
      </c>
      <c r="H51" s="9">
        <v>2.46999265126153</v>
      </c>
      <c r="I51" s="9">
        <f t="shared" si="3"/>
        <v>0.11928124380464376</v>
      </c>
      <c r="J51" s="7">
        <f t="shared" si="4"/>
        <v>2</v>
      </c>
      <c r="K51" s="9">
        <f t="shared" si="5"/>
        <v>0.35243183790235311</v>
      </c>
      <c r="L51" s="7">
        <f t="shared" si="6"/>
        <v>28</v>
      </c>
      <c r="M51" s="6">
        <f t="shared" si="7"/>
        <v>1</v>
      </c>
      <c r="N51" s="6">
        <f t="shared" si="8"/>
        <v>0.35243183790235311</v>
      </c>
    </row>
    <row r="52" spans="1:25" x14ac:dyDescent="0.25">
      <c r="A52" s="7">
        <v>91</v>
      </c>
      <c r="B52" s="7" t="s">
        <v>174</v>
      </c>
      <c r="C52" s="9">
        <v>0.29261155815654699</v>
      </c>
      <c r="D52" s="9">
        <v>0.31333774327194203</v>
      </c>
      <c r="E52" s="23">
        <f>(C52-D52)/D52</f>
        <v>-6.6146468341054684E-2</v>
      </c>
      <c r="F52" s="9">
        <f>ABS(E52)</f>
        <v>6.6146468341054684E-2</v>
      </c>
      <c r="G52" s="7">
        <f t="shared" si="2"/>
        <v>3</v>
      </c>
      <c r="H52" s="9">
        <v>0.30323029449012701</v>
      </c>
      <c r="I52" s="9">
        <f t="shared" si="3"/>
        <v>0.97161728555587235</v>
      </c>
      <c r="J52" s="7">
        <f t="shared" si="4"/>
        <v>30</v>
      </c>
      <c r="K52" s="9">
        <f t="shared" si="5"/>
        <v>6.4269052018642997E-2</v>
      </c>
      <c r="L52" s="7">
        <f t="shared" si="6"/>
        <v>11</v>
      </c>
      <c r="M52" s="6">
        <f t="shared" si="7"/>
        <v>-1</v>
      </c>
      <c r="N52" s="6">
        <f t="shared" si="8"/>
        <v>-6.4269052018642997E-2</v>
      </c>
    </row>
    <row r="53" spans="1:25" x14ac:dyDescent="0.25">
      <c r="A53" s="7">
        <v>94</v>
      </c>
      <c r="B53" s="7" t="s">
        <v>175</v>
      </c>
      <c r="C53" s="9">
        <v>0.58744052164718297</v>
      </c>
      <c r="D53" s="9">
        <v>1.39912823548404</v>
      </c>
      <c r="E53" s="23">
        <f>(C53-D53)/D53</f>
        <v>-0.58013818408578322</v>
      </c>
      <c r="F53" s="9">
        <f>ABS(E53)</f>
        <v>0.58013818408578322</v>
      </c>
      <c r="G53" s="7">
        <f t="shared" si="2"/>
        <v>23</v>
      </c>
      <c r="H53" s="9">
        <v>1.01106555074987</v>
      </c>
      <c r="I53" s="9">
        <f t="shared" si="3"/>
        <v>0.29139930186751334</v>
      </c>
      <c r="J53" s="7">
        <f t="shared" si="4"/>
        <v>18</v>
      </c>
      <c r="K53" s="9">
        <f t="shared" si="5"/>
        <v>0.16905186182928417</v>
      </c>
      <c r="L53" s="7">
        <f t="shared" si="6"/>
        <v>22</v>
      </c>
      <c r="M53" s="6">
        <f t="shared" si="7"/>
        <v>-1</v>
      </c>
      <c r="N53" s="6">
        <f t="shared" si="8"/>
        <v>-0.16905186182928417</v>
      </c>
    </row>
    <row r="54" spans="1:25" x14ac:dyDescent="0.25">
      <c r="A54" s="7">
        <v>95</v>
      </c>
      <c r="B54" s="7" t="s">
        <v>176</v>
      </c>
      <c r="C54" s="9">
        <v>2.2192768856147698</v>
      </c>
      <c r="D54" s="9">
        <v>1.0158137491763699</v>
      </c>
      <c r="E54" s="23">
        <f>(C54-D54)/D54</f>
        <v>1.1847281427468153</v>
      </c>
      <c r="F54" s="9">
        <f>ABS(E54)</f>
        <v>1.1847281427468153</v>
      </c>
      <c r="G54" s="7">
        <f t="shared" si="2"/>
        <v>31</v>
      </c>
      <c r="H54" s="9">
        <v>1.5827609740514299</v>
      </c>
      <c r="I54" s="9">
        <f>MIN($H$24:$H$56)/H54</f>
        <v>0.18614547645602458</v>
      </c>
      <c r="J54" s="7">
        <f t="shared" si="4"/>
        <v>8</v>
      </c>
      <c r="K54" s="9">
        <f t="shared" si="5"/>
        <v>0.22053178460246703</v>
      </c>
      <c r="L54" s="7">
        <f t="shared" si="6"/>
        <v>25</v>
      </c>
      <c r="M54" s="6">
        <f t="shared" si="7"/>
        <v>1</v>
      </c>
      <c r="N54" s="6">
        <f t="shared" si="8"/>
        <v>0.22053178460246703</v>
      </c>
    </row>
    <row r="55" spans="1:25" x14ac:dyDescent="0.25">
      <c r="A55" s="7">
        <v>97</v>
      </c>
      <c r="B55" s="7" t="s">
        <v>177</v>
      </c>
      <c r="C55" s="9" t="s">
        <v>186</v>
      </c>
      <c r="D55" s="9" t="s">
        <v>186</v>
      </c>
      <c r="E55" s="23" t="s">
        <v>186</v>
      </c>
      <c r="F55" s="9" t="s">
        <v>186</v>
      </c>
      <c r="G55" s="7" t="s">
        <v>186</v>
      </c>
      <c r="H55" s="9" t="s">
        <v>186</v>
      </c>
      <c r="I55" s="9" t="s">
        <v>186</v>
      </c>
      <c r="J55" s="7" t="s">
        <v>186</v>
      </c>
      <c r="K55" s="9" t="s">
        <v>186</v>
      </c>
      <c r="L55" s="7" t="s">
        <v>186</v>
      </c>
      <c r="M55" s="6">
        <f t="shared" si="7"/>
        <v>1</v>
      </c>
      <c r="N55" s="6" t="e">
        <f t="shared" si="8"/>
        <v>#VALUE!</v>
      </c>
    </row>
    <row r="56" spans="1:25" x14ac:dyDescent="0.25">
      <c r="A56" s="7">
        <v>99</v>
      </c>
      <c r="B56" s="7" t="s">
        <v>178</v>
      </c>
      <c r="C56" s="9">
        <v>0.28686921371756402</v>
      </c>
      <c r="D56" s="9">
        <v>0.37337813870997899</v>
      </c>
      <c r="E56" s="23">
        <f>(C56-D56)/D56</f>
        <v>-0.2316925283609351</v>
      </c>
      <c r="F56" s="9">
        <f t="shared" si="1"/>
        <v>0.2316925283609351</v>
      </c>
      <c r="G56" s="7">
        <f t="shared" si="2"/>
        <v>13</v>
      </c>
      <c r="H56" s="9">
        <v>0.33252460066258605</v>
      </c>
      <c r="I56" s="9">
        <f t="shared" si="3"/>
        <v>0.88602104940127679</v>
      </c>
      <c r="J56" s="7">
        <f t="shared" si="4"/>
        <v>29</v>
      </c>
      <c r="K56" s="9">
        <f t="shared" si="5"/>
        <v>0.2052844571167908</v>
      </c>
      <c r="L56" s="7">
        <f t="shared" si="6"/>
        <v>24</v>
      </c>
      <c r="M56" s="6">
        <f t="shared" si="7"/>
        <v>-1</v>
      </c>
      <c r="N56" s="6">
        <f t="shared" si="8"/>
        <v>-0.2052844571167908</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1.2185570751140011</v>
      </c>
      <c r="D58" s="29">
        <f>AVERAGE(D24:D56)</f>
        <v>1.1492641076337253</v>
      </c>
      <c r="E58" s="29">
        <f>AVERAGE(E24:E56)</f>
        <v>0.19353606728390302</v>
      </c>
      <c r="F58" s="29">
        <f>AVERAGE(F24:F56)</f>
        <v>0.49410844784266589</v>
      </c>
      <c r="G58" s="26" t="s">
        <v>124</v>
      </c>
      <c r="H58" s="29">
        <f>AVERAGE(H24:H56)</f>
        <v>1.1854540063915939</v>
      </c>
      <c r="I58" s="29">
        <f>AVERAGE(I24:I56)</f>
        <v>0.38142296308806145</v>
      </c>
      <c r="J58" s="26" t="s">
        <v>124</v>
      </c>
      <c r="K58" s="29">
        <f>AVERAGE(K24:K56)</f>
        <v>0.16945924588769759</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0.86531252409378556</v>
      </c>
      <c r="D59" s="29">
        <f>_xlfn.STDEV.S(D24:D56)</f>
        <v>0.77259070005551922</v>
      </c>
      <c r="E59" s="29">
        <f>_xlfn.STDEV.S(E24:E56)</f>
        <v>0.71517836917683653</v>
      </c>
      <c r="F59" s="29">
        <f>_xlfn.STDEV.S(F24:F56)</f>
        <v>0.54600900168105493</v>
      </c>
      <c r="G59" s="26" t="s">
        <v>124</v>
      </c>
      <c r="H59" s="29">
        <f>_xlfn.STDEV.S(H24:H56)</f>
        <v>0.74163743358288603</v>
      </c>
      <c r="I59" s="29">
        <f>_xlfn.STDEV.S(I24:I56)</f>
        <v>0.2831414977474872</v>
      </c>
      <c r="J59" s="26" t="s">
        <v>124</v>
      </c>
      <c r="K59" s="29">
        <f>_xlfn.STDEV.S(K24:K56)</f>
        <v>0.18585555371903503</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0.74876576435355813</v>
      </c>
      <c r="D60" s="29">
        <f>_xlfn.VAR.S(D24:D56)</f>
        <v>0.59689638981227733</v>
      </c>
      <c r="E60" s="29">
        <f>_xlfn.VAR.S(E24:E56)</f>
        <v>0.51148009973843944</v>
      </c>
      <c r="F60" s="29">
        <f>_xlfn.VAR.S(F24:F56)</f>
        <v>0.2981258299167423</v>
      </c>
      <c r="G60" s="26" t="s">
        <v>124</v>
      </c>
      <c r="H60" s="29">
        <f>_xlfn.VAR.S(H24:H56)</f>
        <v>0.55002608289140975</v>
      </c>
      <c r="I60" s="29">
        <f>_xlfn.VAR.S(I24:I56)</f>
        <v>8.016910774669031E-2</v>
      </c>
      <c r="J60" s="26" t="s">
        <v>124</v>
      </c>
      <c r="K60" s="29">
        <f>_xlfn.VAR.S(K24:K56)</f>
        <v>3.4542286848209112E-2</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3.79688578660735</v>
      </c>
      <c r="D61" s="29">
        <f>MAX(D24:D56)</f>
        <v>3.67302738927263</v>
      </c>
      <c r="E61" s="29">
        <f>MAX(E24:E56)</f>
        <v>2.9546291324691278</v>
      </c>
      <c r="F61" s="29">
        <f>MAX(F24:F56)</f>
        <v>2.9546291324691278</v>
      </c>
      <c r="G61" s="26" t="s">
        <v>124</v>
      </c>
      <c r="H61" s="29">
        <f>MAX(H24:H56)</f>
        <v>3.6008600118250103</v>
      </c>
      <c r="I61" s="29">
        <f>MAX(I24:I56)</f>
        <v>1</v>
      </c>
      <c r="J61" s="26" t="s">
        <v>124</v>
      </c>
      <c r="K61" s="29">
        <f>MAX(K24:K56)</f>
        <v>0.79334573662049579</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0.117537541490752</v>
      </c>
      <c r="D62" s="29">
        <f>MIN(D24:D56)</f>
        <v>0.21173917262918299</v>
      </c>
      <c r="E62" s="29">
        <f>MIN(E24:E56)</f>
        <v>-0.80901476544511552</v>
      </c>
      <c r="F62" s="29">
        <f>MIN(F24:F56)</f>
        <v>2.348188350945659E-2</v>
      </c>
      <c r="G62" s="26" t="s">
        <v>124</v>
      </c>
      <c r="H62" s="29">
        <f>MIN(H24:H56)</f>
        <v>0.29462379563080499</v>
      </c>
      <c r="I62" s="29">
        <f>MIN(I24:I56)</f>
        <v>8.1820396978299056E-2</v>
      </c>
      <c r="J62" s="26" t="s">
        <v>124</v>
      </c>
      <c r="K62" s="29">
        <f>MIN(K24:K56)</f>
        <v>3.0451633934065257E-3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6C18F-6A3D-4F1D-99FF-5AB7C16C9CAE}">
  <sheetPr>
    <tabColor rgb="FF00B050"/>
  </sheetPr>
  <dimension ref="A14:Y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32" t="s">
        <v>64</v>
      </c>
      <c r="C15" s="33"/>
      <c r="D15" s="33"/>
      <c r="E15" s="33"/>
      <c r="F15" s="34"/>
      <c r="G15" s="4" t="s">
        <v>3</v>
      </c>
      <c r="H15" s="35" t="s">
        <v>65</v>
      </c>
      <c r="I15" s="35"/>
      <c r="J15" s="35"/>
      <c r="K15" s="35"/>
      <c r="L15" s="35"/>
    </row>
    <row r="16" spans="1:12" s="3" customFormat="1" ht="44.1" customHeight="1" x14ac:dyDescent="0.25">
      <c r="A16" s="2" t="s">
        <v>5</v>
      </c>
      <c r="B16" s="36" t="s">
        <v>13</v>
      </c>
      <c r="C16" s="36"/>
      <c r="D16" s="36"/>
      <c r="E16" s="36"/>
      <c r="F16" s="36"/>
      <c r="G16" s="36"/>
      <c r="H16" s="36"/>
      <c r="I16" s="36"/>
      <c r="J16" s="36"/>
      <c r="K16" s="36"/>
      <c r="L16" s="36"/>
    </row>
    <row r="17" spans="1:14" s="3" customFormat="1" ht="44.1" customHeight="1" x14ac:dyDescent="0.25">
      <c r="A17" s="2" t="s">
        <v>66</v>
      </c>
      <c r="B17" s="36" t="s">
        <v>67</v>
      </c>
      <c r="C17" s="36"/>
      <c r="D17" s="36"/>
      <c r="E17" s="36"/>
      <c r="F17" s="36"/>
      <c r="G17" s="36"/>
      <c r="H17" s="36"/>
      <c r="I17" s="36"/>
      <c r="J17" s="36"/>
      <c r="K17" s="36"/>
      <c r="L17" s="36"/>
    </row>
    <row r="18" spans="1:14" s="3" customFormat="1" ht="44.1" customHeight="1" x14ac:dyDescent="0.25">
      <c r="A18" s="2" t="s">
        <v>68</v>
      </c>
      <c r="B18" s="36" t="s">
        <v>69</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229</v>
      </c>
      <c r="C20" s="36"/>
      <c r="D20" s="36"/>
      <c r="E20" s="36"/>
      <c r="F20" s="36"/>
      <c r="G20" s="36"/>
      <c r="H20" s="36"/>
      <c r="I20" s="36"/>
      <c r="J20" s="36"/>
      <c r="K20" s="36"/>
      <c r="L20" s="36"/>
    </row>
    <row r="21" spans="1:14" s="3" customFormat="1" ht="43.7" customHeight="1" x14ac:dyDescent="0.25">
      <c r="A21" s="27" t="s">
        <v>72</v>
      </c>
      <c r="B21" s="37" t="s">
        <v>73</v>
      </c>
      <c r="C21" s="37"/>
      <c r="D21" s="37"/>
      <c r="E21" s="28" t="s">
        <v>74</v>
      </c>
      <c r="F21" s="38" t="s">
        <v>75</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0.10488416836373</v>
      </c>
      <c r="D24" s="9">
        <v>9.7277783198360807E-2</v>
      </c>
      <c r="E24" s="9">
        <f>(C24-D24)/D24</f>
        <v>7.8192418816317874E-2</v>
      </c>
      <c r="F24" s="8">
        <f>ABS(E24)</f>
        <v>7.8192418816317874E-2</v>
      </c>
      <c r="G24" s="7">
        <f>RANK(F24,$F$24:$F$56,1)</f>
        <v>20</v>
      </c>
      <c r="H24" s="9">
        <v>0.10101037985865724</v>
      </c>
      <c r="I24" s="9">
        <f>MIN($H$24:$H$56)/H24</f>
        <v>7.2095414407206848E-2</v>
      </c>
      <c r="J24" s="7">
        <f>RANK(I24,$I$24:$I$56,1)</f>
        <v>16</v>
      </c>
      <c r="K24" s="8">
        <f>I24*F24</f>
        <v>5.6373148380643159E-3</v>
      </c>
      <c r="L24" s="7">
        <f>RANK(K24,$K$24:$K$56,1)</f>
        <v>18</v>
      </c>
      <c r="M24" s="6">
        <f>IF(E24&gt;0,1,-1)</f>
        <v>1</v>
      </c>
      <c r="N24" s="6">
        <f>K24*M24</f>
        <v>5.6373148380643159E-3</v>
      </c>
    </row>
    <row r="25" spans="1:14" x14ac:dyDescent="0.25">
      <c r="A25" s="7">
        <v>8</v>
      </c>
      <c r="B25" s="7" t="s">
        <v>91</v>
      </c>
      <c r="C25" s="9">
        <v>0.17823302852011999</v>
      </c>
      <c r="D25" s="9">
        <v>0.166681760550625</v>
      </c>
      <c r="E25" s="9">
        <f t="shared" ref="E25:E55" si="0">(C25-D25)/D25</f>
        <v>6.9301331659420581E-2</v>
      </c>
      <c r="F25" s="8">
        <f t="shared" ref="F25:F55" si="1">ABS(E25)</f>
        <v>6.9301331659420581E-2</v>
      </c>
      <c r="G25" s="7">
        <f t="shared" ref="G25:G55" si="2">RANK(F25,$F$24:$F$56,1)</f>
        <v>18</v>
      </c>
      <c r="H25" s="9">
        <v>0.17233405404155441</v>
      </c>
      <c r="I25" s="9">
        <f t="shared" ref="I25:I55" si="3">MIN($H$24:$H$56)/H25</f>
        <v>4.2257377602126694E-2</v>
      </c>
      <c r="J25" s="7">
        <f t="shared" ref="J25:J54" si="4">RANK(I25,$I$24:$I$56,1)</f>
        <v>4</v>
      </c>
      <c r="K25" s="8">
        <f t="shared" ref="K25:K55" si="5">I25*F25</f>
        <v>2.9284925402623531E-3</v>
      </c>
      <c r="L25" s="7">
        <f t="shared" ref="L25:L55" si="6">RANK(K25,$K$24:$K$56,1)</f>
        <v>13</v>
      </c>
      <c r="M25" s="6">
        <f t="shared" ref="M25:M56" si="7">IF(E25&gt;0,1,-1)</f>
        <v>1</v>
      </c>
      <c r="N25" s="6">
        <f t="shared" ref="N25:N56" si="8">K25*M25</f>
        <v>2.9284925402623531E-3</v>
      </c>
    </row>
    <row r="26" spans="1:14" x14ac:dyDescent="0.25">
      <c r="A26" s="7">
        <v>11</v>
      </c>
      <c r="B26" s="7" t="s">
        <v>92</v>
      </c>
      <c r="C26" s="9">
        <v>0.29609020201492903</v>
      </c>
      <c r="D26" s="9">
        <v>0.28486988178345002</v>
      </c>
      <c r="E26" s="9">
        <f t="shared" si="0"/>
        <v>3.9387527250102125E-2</v>
      </c>
      <c r="F26" s="8">
        <f t="shared" si="1"/>
        <v>3.9387527250102125E-2</v>
      </c>
      <c r="G26" s="7">
        <f t="shared" si="2"/>
        <v>11</v>
      </c>
      <c r="H26" s="9">
        <v>0.29035965490292232</v>
      </c>
      <c r="I26" s="9">
        <f t="shared" si="3"/>
        <v>2.5080568434254533E-2</v>
      </c>
      <c r="J26" s="7">
        <f t="shared" si="4"/>
        <v>1</v>
      </c>
      <c r="K26" s="8">
        <f t="shared" si="5"/>
        <v>9.8786157265225161E-4</v>
      </c>
      <c r="L26" s="7">
        <f t="shared" si="6"/>
        <v>3</v>
      </c>
      <c r="M26" s="6">
        <f t="shared" si="7"/>
        <v>1</v>
      </c>
      <c r="N26" s="6">
        <f t="shared" si="8"/>
        <v>9.8786157265225161E-4</v>
      </c>
    </row>
    <row r="27" spans="1:14" x14ac:dyDescent="0.25">
      <c r="A27" s="7">
        <v>13</v>
      </c>
      <c r="B27" s="7" t="s">
        <v>93</v>
      </c>
      <c r="C27" s="9">
        <v>0.10294196885608101</v>
      </c>
      <c r="D27" s="9">
        <v>0.100634140028472</v>
      </c>
      <c r="E27" s="9">
        <f t="shared" si="0"/>
        <v>2.2932861819617702E-2</v>
      </c>
      <c r="F27" s="8">
        <f t="shared" si="1"/>
        <v>2.2932861819617702E-2</v>
      </c>
      <c r="G27" s="7">
        <f t="shared" si="2"/>
        <v>5</v>
      </c>
      <c r="H27" s="9">
        <v>0.10176494660277481</v>
      </c>
      <c r="I27" s="9">
        <f t="shared" si="3"/>
        <v>7.1560841315674653E-2</v>
      </c>
      <c r="J27" s="7">
        <f t="shared" si="4"/>
        <v>15</v>
      </c>
      <c r="K27" s="8">
        <f t="shared" si="5"/>
        <v>1.6410948855879563E-3</v>
      </c>
      <c r="L27" s="7">
        <f t="shared" si="6"/>
        <v>6</v>
      </c>
      <c r="M27" s="6">
        <f t="shared" si="7"/>
        <v>1</v>
      </c>
      <c r="N27" s="6">
        <f t="shared" si="8"/>
        <v>1.6410948855879563E-3</v>
      </c>
    </row>
    <row r="28" spans="1:14" x14ac:dyDescent="0.25">
      <c r="A28" s="7">
        <v>15</v>
      </c>
      <c r="B28" s="7" t="s">
        <v>94</v>
      </c>
      <c r="C28" s="9">
        <v>0.113924770955443</v>
      </c>
      <c r="D28" s="9">
        <v>0.104961005199307</v>
      </c>
      <c r="E28" s="9">
        <f t="shared" si="0"/>
        <v>8.5400913788077765E-2</v>
      </c>
      <c r="F28" s="8">
        <f t="shared" si="1"/>
        <v>8.5400913788077765E-2</v>
      </c>
      <c r="G28" s="7">
        <f t="shared" si="2"/>
        <v>22</v>
      </c>
      <c r="H28" s="9">
        <v>0.10933207536698393</v>
      </c>
      <c r="I28" s="9">
        <f t="shared" si="3"/>
        <v>6.6607948041736392E-2</v>
      </c>
      <c r="J28" s="7">
        <f t="shared" si="4"/>
        <v>14</v>
      </c>
      <c r="K28" s="8">
        <f t="shared" si="5"/>
        <v>5.6883796283130929E-3</v>
      </c>
      <c r="L28" s="7">
        <f t="shared" si="6"/>
        <v>20</v>
      </c>
      <c r="M28" s="6">
        <f t="shared" si="7"/>
        <v>1</v>
      </c>
      <c r="N28" s="6">
        <f t="shared" si="8"/>
        <v>5.6883796283130929E-3</v>
      </c>
    </row>
    <row r="29" spans="1:14" x14ac:dyDescent="0.25">
      <c r="A29" s="7">
        <v>17</v>
      </c>
      <c r="B29" s="7" t="s">
        <v>95</v>
      </c>
      <c r="C29" s="9">
        <v>9.97112145034494E-2</v>
      </c>
      <c r="D29" s="9">
        <v>8.8443759630200305E-2</v>
      </c>
      <c r="E29" s="9">
        <f t="shared" si="0"/>
        <v>0.12739683297454116</v>
      </c>
      <c r="F29" s="8">
        <f t="shared" si="1"/>
        <v>0.12739683297454116</v>
      </c>
      <c r="G29" s="7">
        <f t="shared" si="2"/>
        <v>28</v>
      </c>
      <c r="H29" s="9">
        <v>9.3963687809478891E-2</v>
      </c>
      <c r="I29" s="9">
        <f t="shared" si="3"/>
        <v>7.7502121991051096E-2</v>
      </c>
      <c r="J29" s="7">
        <f t="shared" si="4"/>
        <v>18</v>
      </c>
      <c r="K29" s="8">
        <f t="shared" si="5"/>
        <v>9.8735248904664504E-3</v>
      </c>
      <c r="L29" s="7">
        <f t="shared" si="6"/>
        <v>25</v>
      </c>
      <c r="M29" s="6">
        <f t="shared" si="7"/>
        <v>1</v>
      </c>
      <c r="N29" s="6">
        <f t="shared" si="8"/>
        <v>9.8735248904664504E-3</v>
      </c>
    </row>
    <row r="30" spans="1:14" x14ac:dyDescent="0.25">
      <c r="A30" s="7">
        <v>18</v>
      </c>
      <c r="B30" s="7" t="s">
        <v>96</v>
      </c>
      <c r="C30" s="9">
        <v>5.61857029807439E-2</v>
      </c>
      <c r="D30" s="9">
        <v>5.4155697630688199E-2</v>
      </c>
      <c r="E30" s="9">
        <f t="shared" si="0"/>
        <v>3.748461267915356E-2</v>
      </c>
      <c r="F30" s="8">
        <f t="shared" si="1"/>
        <v>3.748461267915356E-2</v>
      </c>
      <c r="G30" s="7">
        <f t="shared" si="2"/>
        <v>10</v>
      </c>
      <c r="H30" s="9">
        <v>5.5144932193585704E-2</v>
      </c>
      <c r="I30" s="9">
        <f t="shared" si="3"/>
        <v>0.13205901078587851</v>
      </c>
      <c r="J30" s="7">
        <f t="shared" si="4"/>
        <v>25</v>
      </c>
      <c r="K30" s="8">
        <f t="shared" si="5"/>
        <v>4.950180870100818E-3</v>
      </c>
      <c r="L30" s="7">
        <f t="shared" si="6"/>
        <v>16</v>
      </c>
      <c r="M30" s="6">
        <f t="shared" si="7"/>
        <v>1</v>
      </c>
      <c r="N30" s="6">
        <f t="shared" si="8"/>
        <v>4.950180870100818E-3</v>
      </c>
    </row>
    <row r="31" spans="1:14" x14ac:dyDescent="0.25">
      <c r="A31" s="7">
        <v>19</v>
      </c>
      <c r="B31" s="7" t="s">
        <v>97</v>
      </c>
      <c r="C31" s="9">
        <v>4.5917486621784902E-2</v>
      </c>
      <c r="D31" s="9">
        <v>4.4174056506496202E-2</v>
      </c>
      <c r="E31" s="9">
        <f t="shared" si="0"/>
        <v>3.9467285849836137E-2</v>
      </c>
      <c r="F31" s="8">
        <f t="shared" si="1"/>
        <v>3.9467285849836137E-2</v>
      </c>
      <c r="G31" s="7">
        <f t="shared" si="2"/>
        <v>12</v>
      </c>
      <c r="H31" s="9">
        <v>4.5026045511103611E-2</v>
      </c>
      <c r="I31" s="9">
        <f t="shared" si="3"/>
        <v>0.16173717040159361</v>
      </c>
      <c r="J31" s="7">
        <f t="shared" si="4"/>
        <v>28</v>
      </c>
      <c r="K31" s="8">
        <f t="shared" si="5"/>
        <v>6.3833271367833514E-3</v>
      </c>
      <c r="L31" s="7">
        <f t="shared" si="6"/>
        <v>22</v>
      </c>
      <c r="M31" s="6">
        <f t="shared" si="7"/>
        <v>1</v>
      </c>
      <c r="N31" s="6">
        <f t="shared" si="8"/>
        <v>6.3833271367833514E-3</v>
      </c>
    </row>
    <row r="32" spans="1:14" x14ac:dyDescent="0.25">
      <c r="A32" s="7">
        <v>20</v>
      </c>
      <c r="B32" s="7" t="s">
        <v>98</v>
      </c>
      <c r="C32" s="9">
        <v>0.124909398405412</v>
      </c>
      <c r="D32" s="9">
        <v>0.11914349879965901</v>
      </c>
      <c r="E32" s="9">
        <f t="shared" si="0"/>
        <v>4.8394580181403038E-2</v>
      </c>
      <c r="F32" s="8">
        <f t="shared" si="1"/>
        <v>4.8394580181403038E-2</v>
      </c>
      <c r="G32" s="7">
        <f t="shared" si="2"/>
        <v>15</v>
      </c>
      <c r="H32" s="9">
        <v>0.12196999605211212</v>
      </c>
      <c r="I32" s="9">
        <f t="shared" si="3"/>
        <v>5.9706365754310986E-2</v>
      </c>
      <c r="J32" s="7">
        <f t="shared" si="4"/>
        <v>9</v>
      </c>
      <c r="K32" s="8">
        <f t="shared" si="5"/>
        <v>2.8894645048371794E-3</v>
      </c>
      <c r="L32" s="7">
        <f t="shared" si="6"/>
        <v>12</v>
      </c>
      <c r="M32" s="6">
        <f t="shared" si="7"/>
        <v>1</v>
      </c>
      <c r="N32" s="6">
        <f t="shared" si="8"/>
        <v>2.8894645048371794E-3</v>
      </c>
    </row>
    <row r="33" spans="1:14" x14ac:dyDescent="0.25">
      <c r="A33" s="7">
        <v>23</v>
      </c>
      <c r="B33" s="7" t="s">
        <v>99</v>
      </c>
      <c r="C33" s="9">
        <v>8.1307332093142601E-2</v>
      </c>
      <c r="D33" s="9">
        <v>8.0766514141817403E-2</v>
      </c>
      <c r="E33" s="9">
        <f t="shared" si="0"/>
        <v>6.696066520533242E-3</v>
      </c>
      <c r="F33" s="8">
        <f t="shared" si="1"/>
        <v>6.696066520533242E-3</v>
      </c>
      <c r="G33" s="7">
        <f t="shared" si="2"/>
        <v>1</v>
      </c>
      <c r="H33" s="9">
        <v>8.103104752043426E-2</v>
      </c>
      <c r="I33" s="9">
        <f t="shared" si="3"/>
        <v>8.987154205926827E-2</v>
      </c>
      <c r="J33" s="7">
        <f t="shared" si="4"/>
        <v>19</v>
      </c>
      <c r="K33" s="8">
        <f t="shared" si="5"/>
        <v>6.0178582393176144E-4</v>
      </c>
      <c r="L33" s="7">
        <f t="shared" si="6"/>
        <v>2</v>
      </c>
      <c r="M33" s="6">
        <f t="shared" si="7"/>
        <v>1</v>
      </c>
      <c r="N33" s="6">
        <f t="shared" si="8"/>
        <v>6.0178582393176144E-4</v>
      </c>
    </row>
    <row r="34" spans="1:14" x14ac:dyDescent="0.25">
      <c r="A34" s="7">
        <v>25</v>
      </c>
      <c r="B34" s="7" t="s">
        <v>100</v>
      </c>
      <c r="C34" s="9">
        <v>0.125996346728662</v>
      </c>
      <c r="D34" s="9">
        <v>0.11270068351613401</v>
      </c>
      <c r="E34" s="9">
        <f t="shared" si="0"/>
        <v>0.1179732260507951</v>
      </c>
      <c r="F34" s="8">
        <f t="shared" si="1"/>
        <v>0.1179732260507951</v>
      </c>
      <c r="G34" s="7">
        <f t="shared" si="2"/>
        <v>27</v>
      </c>
      <c r="H34" s="9">
        <v>0.11920328108503209</v>
      </c>
      <c r="I34" s="9">
        <f t="shared" si="3"/>
        <v>6.1092153916002361E-2</v>
      </c>
      <c r="J34" s="7">
        <f t="shared" si="4"/>
        <v>10</v>
      </c>
      <c r="K34" s="8">
        <f t="shared" si="5"/>
        <v>7.2072384838625138E-3</v>
      </c>
      <c r="L34" s="7">
        <f t="shared" si="6"/>
        <v>23</v>
      </c>
      <c r="M34" s="6">
        <f t="shared" si="7"/>
        <v>1</v>
      </c>
      <c r="N34" s="6">
        <f t="shared" si="8"/>
        <v>7.2072384838625138E-3</v>
      </c>
    </row>
    <row r="35" spans="1:14" x14ac:dyDescent="0.25">
      <c r="A35" s="7">
        <v>27</v>
      </c>
      <c r="B35" s="7" t="s">
        <v>101</v>
      </c>
      <c r="C35" s="9">
        <v>7.3742428232815398E-3</v>
      </c>
      <c r="D35" s="9">
        <v>7.1948464820547099E-3</v>
      </c>
      <c r="E35" s="9">
        <f t="shared" si="0"/>
        <v>2.4934005426561611E-2</v>
      </c>
      <c r="F35" s="8">
        <f t="shared" si="1"/>
        <v>2.4934005426561611E-2</v>
      </c>
      <c r="G35" s="7">
        <f t="shared" si="2"/>
        <v>7</v>
      </c>
      <c r="H35" s="9">
        <v>7.2823851953392731E-3</v>
      </c>
      <c r="I35" s="9">
        <f t="shared" si="3"/>
        <v>1</v>
      </c>
      <c r="J35" s="7">
        <f t="shared" si="4"/>
        <v>33</v>
      </c>
      <c r="K35" s="8">
        <f t="shared" si="5"/>
        <v>2.4934005426561611E-2</v>
      </c>
      <c r="L35" s="7">
        <f t="shared" si="6"/>
        <v>29</v>
      </c>
      <c r="M35" s="6">
        <f t="shared" si="7"/>
        <v>1</v>
      </c>
      <c r="N35" s="6">
        <f t="shared" si="8"/>
        <v>2.4934005426561611E-2</v>
      </c>
    </row>
    <row r="36" spans="1:14" x14ac:dyDescent="0.25">
      <c r="A36" s="7">
        <v>41</v>
      </c>
      <c r="B36" s="7" t="s">
        <v>102</v>
      </c>
      <c r="C36" s="9">
        <v>7.5753115494063397E-2</v>
      </c>
      <c r="D36" s="9">
        <v>6.9851052901900398E-2</v>
      </c>
      <c r="E36" s="9">
        <f t="shared" si="0"/>
        <v>8.4494969609862886E-2</v>
      </c>
      <c r="F36" s="8">
        <f t="shared" si="1"/>
        <v>8.4494969609862886E-2</v>
      </c>
      <c r="G36" s="7">
        <f t="shared" si="2"/>
        <v>21</v>
      </c>
      <c r="H36" s="9">
        <v>7.272901265580517E-2</v>
      </c>
      <c r="I36" s="9">
        <f t="shared" si="3"/>
        <v>0.10013040091446916</v>
      </c>
      <c r="J36" s="7">
        <f t="shared" si="4"/>
        <v>21</v>
      </c>
      <c r="K36" s="8">
        <f t="shared" si="5"/>
        <v>8.460515182291458E-3</v>
      </c>
      <c r="L36" s="7">
        <f t="shared" si="6"/>
        <v>24</v>
      </c>
      <c r="M36" s="6">
        <f t="shared" si="7"/>
        <v>1</v>
      </c>
      <c r="N36" s="6">
        <f t="shared" si="8"/>
        <v>8.460515182291458E-3</v>
      </c>
    </row>
    <row r="37" spans="1:14" x14ac:dyDescent="0.25">
      <c r="A37" s="7">
        <v>44</v>
      </c>
      <c r="B37" s="7" t="s">
        <v>103</v>
      </c>
      <c r="C37" s="9">
        <v>6.9462826890602902E-2</v>
      </c>
      <c r="D37" s="9">
        <v>6.3292238235804807E-2</v>
      </c>
      <c r="E37" s="9">
        <f>(C37-D37)/D37</f>
        <v>9.7493607854546624E-2</v>
      </c>
      <c r="F37" s="8">
        <f t="shared" si="1"/>
        <v>9.7493607854546624E-2</v>
      </c>
      <c r="G37" s="7">
        <f t="shared" si="2"/>
        <v>26</v>
      </c>
      <c r="H37" s="9">
        <v>6.6300309253120346E-2</v>
      </c>
      <c r="I37" s="9">
        <f t="shared" si="3"/>
        <v>0.10983938502513903</v>
      </c>
      <c r="J37" s="7">
        <f t="shared" si="4"/>
        <v>24</v>
      </c>
      <c r="K37" s="8">
        <f t="shared" si="5"/>
        <v>1.0708637930625466E-2</v>
      </c>
      <c r="L37" s="7">
        <f t="shared" si="6"/>
        <v>26</v>
      </c>
      <c r="M37" s="6">
        <f t="shared" si="7"/>
        <v>1</v>
      </c>
      <c r="N37" s="6">
        <f t="shared" si="8"/>
        <v>1.0708637930625466E-2</v>
      </c>
    </row>
    <row r="38" spans="1:14" x14ac:dyDescent="0.25">
      <c r="A38" s="7">
        <v>47</v>
      </c>
      <c r="B38" s="7" t="s">
        <v>104</v>
      </c>
      <c r="C38" s="9">
        <v>0.12862688598071001</v>
      </c>
      <c r="D38" s="9">
        <v>0.121997931589229</v>
      </c>
      <c r="E38" s="9">
        <f>(C38-D38)/D38</f>
        <v>5.4336612966528905E-2</v>
      </c>
      <c r="F38" s="8">
        <f t="shared" si="1"/>
        <v>5.4336612966528905E-2</v>
      </c>
      <c r="G38" s="7">
        <f t="shared" si="2"/>
        <v>16</v>
      </c>
      <c r="H38" s="9">
        <v>0.12523975417857283</v>
      </c>
      <c r="I38" s="9">
        <f t="shared" si="3"/>
        <v>5.814755261301216E-2</v>
      </c>
      <c r="J38" s="7">
        <f t="shared" si="4"/>
        <v>8</v>
      </c>
      <c r="K38" s="8">
        <f t="shared" si="5"/>
        <v>3.1595410612841181E-3</v>
      </c>
      <c r="L38" s="7">
        <f t="shared" si="6"/>
        <v>15</v>
      </c>
      <c r="M38" s="6">
        <f t="shared" si="7"/>
        <v>1</v>
      </c>
      <c r="N38" s="6">
        <f t="shared" si="8"/>
        <v>3.1595410612841181E-3</v>
      </c>
    </row>
    <row r="39" spans="1:14" x14ac:dyDescent="0.25">
      <c r="A39" s="7">
        <v>50</v>
      </c>
      <c r="B39" s="7" t="s">
        <v>105</v>
      </c>
      <c r="C39" s="9">
        <v>0.131505250875146</v>
      </c>
      <c r="D39" s="9">
        <v>0.12799367374604601</v>
      </c>
      <c r="E39" s="9">
        <f t="shared" si="0"/>
        <v>2.7435552291962213E-2</v>
      </c>
      <c r="F39" s="8">
        <f t="shared" si="1"/>
        <v>2.7435552291962213E-2</v>
      </c>
      <c r="G39" s="7">
        <f t="shared" si="2"/>
        <v>8</v>
      </c>
      <c r="H39" s="9">
        <v>0.12972104236023418</v>
      </c>
      <c r="I39" s="9">
        <f t="shared" si="3"/>
        <v>5.6138811890796822E-2</v>
      </c>
      <c r="J39" s="7">
        <f t="shared" si="4"/>
        <v>7</v>
      </c>
      <c r="K39" s="8">
        <f t="shared" si="5"/>
        <v>1.5401993092385863E-3</v>
      </c>
      <c r="L39" s="7">
        <f t="shared" si="6"/>
        <v>4</v>
      </c>
      <c r="M39" s="6">
        <f t="shared" si="7"/>
        <v>1</v>
      </c>
      <c r="N39" s="6">
        <f t="shared" si="8"/>
        <v>1.5401993092385863E-3</v>
      </c>
    </row>
    <row r="40" spans="1:14" x14ac:dyDescent="0.25">
      <c r="A40" s="7">
        <v>52</v>
      </c>
      <c r="B40" s="7" t="s">
        <v>106</v>
      </c>
      <c r="C40" s="9">
        <v>7.2438091403261504E-2</v>
      </c>
      <c r="D40" s="9">
        <v>7.41374615893267E-2</v>
      </c>
      <c r="E40" s="9">
        <f t="shared" si="0"/>
        <v>-2.2921882535965443E-2</v>
      </c>
      <c r="F40" s="8">
        <f t="shared" si="1"/>
        <v>2.2921882535965443E-2</v>
      </c>
      <c r="G40" s="7">
        <f t="shared" si="2"/>
        <v>4</v>
      </c>
      <c r="H40" s="9">
        <v>7.3302469135802475E-2</v>
      </c>
      <c r="I40" s="9">
        <f t="shared" si="3"/>
        <v>9.934706540168102E-2</v>
      </c>
      <c r="J40" s="7">
        <f t="shared" si="4"/>
        <v>20</v>
      </c>
      <c r="K40" s="8">
        <f t="shared" si="5"/>
        <v>2.2772217634302091E-3</v>
      </c>
      <c r="L40" s="7">
        <f t="shared" si="6"/>
        <v>10</v>
      </c>
      <c r="M40" s="6">
        <f t="shared" si="7"/>
        <v>-1</v>
      </c>
      <c r="N40" s="6">
        <f t="shared" si="8"/>
        <v>-2.2772217634302091E-3</v>
      </c>
    </row>
    <row r="41" spans="1:14" x14ac:dyDescent="0.25">
      <c r="A41" s="7">
        <v>54</v>
      </c>
      <c r="B41" s="7" t="s">
        <v>107</v>
      </c>
      <c r="C41" s="9">
        <v>0.102694992868403</v>
      </c>
      <c r="D41" s="9">
        <v>9.8415677216788802E-2</v>
      </c>
      <c r="E41" s="9">
        <f t="shared" si="0"/>
        <v>4.348205258180337E-2</v>
      </c>
      <c r="F41" s="8">
        <f t="shared" si="1"/>
        <v>4.348205258180337E-2</v>
      </c>
      <c r="G41" s="7">
        <f t="shared" si="2"/>
        <v>14</v>
      </c>
      <c r="H41" s="9">
        <v>0.10051333002152674</v>
      </c>
      <c r="I41" s="9">
        <f t="shared" si="3"/>
        <v>7.2451934422823508E-2</v>
      </c>
      <c r="J41" s="7">
        <f t="shared" si="4"/>
        <v>17</v>
      </c>
      <c r="K41" s="8">
        <f t="shared" si="5"/>
        <v>3.1503588222265813E-3</v>
      </c>
      <c r="L41" s="7">
        <f t="shared" si="6"/>
        <v>14</v>
      </c>
      <c r="M41" s="6">
        <f t="shared" si="7"/>
        <v>1</v>
      </c>
      <c r="N41" s="6">
        <f t="shared" si="8"/>
        <v>3.1503588222265813E-3</v>
      </c>
    </row>
    <row r="42" spans="1:14" x14ac:dyDescent="0.25">
      <c r="A42" s="7">
        <v>63</v>
      </c>
      <c r="B42" s="7" t="s">
        <v>228</v>
      </c>
      <c r="C42" s="9">
        <v>0.134381260594853</v>
      </c>
      <c r="D42" s="9">
        <v>0.13061941719139</v>
      </c>
      <c r="E42" s="9">
        <f t="shared" si="0"/>
        <v>2.8800032065301299E-2</v>
      </c>
      <c r="F42" s="8">
        <f t="shared" si="1"/>
        <v>2.8800032065301299E-2</v>
      </c>
      <c r="G42" s="7">
        <f t="shared" si="2"/>
        <v>9</v>
      </c>
      <c r="H42" s="9">
        <v>0.13245232016819342</v>
      </c>
      <c r="I42" s="9">
        <f t="shared" si="3"/>
        <v>5.4981182557555811E-2</v>
      </c>
      <c r="J42" s="7">
        <f t="shared" si="4"/>
        <v>6</v>
      </c>
      <c r="K42" s="8">
        <f>I42*F42</f>
        <v>1.5834598206457917E-3</v>
      </c>
      <c r="L42" s="7">
        <f t="shared" si="6"/>
        <v>5</v>
      </c>
      <c r="M42" s="6">
        <f t="shared" si="7"/>
        <v>1</v>
      </c>
      <c r="N42" s="6">
        <f t="shared" si="8"/>
        <v>1.5834598206457917E-3</v>
      </c>
    </row>
    <row r="43" spans="1:14" x14ac:dyDescent="0.25">
      <c r="A43" s="7">
        <v>66</v>
      </c>
      <c r="B43" s="7" t="s">
        <v>108</v>
      </c>
      <c r="C43" s="9">
        <v>0.19498767460969599</v>
      </c>
      <c r="D43" s="9">
        <v>0.184418841602006</v>
      </c>
      <c r="E43" s="9">
        <f t="shared" si="0"/>
        <v>5.7308856925251533E-2</v>
      </c>
      <c r="F43" s="8">
        <f t="shared" si="1"/>
        <v>5.7308856925251533E-2</v>
      </c>
      <c r="G43" s="7">
        <f t="shared" si="2"/>
        <v>17</v>
      </c>
      <c r="H43" s="9">
        <v>0.18957840266356452</v>
      </c>
      <c r="I43" s="9">
        <f t="shared" si="3"/>
        <v>3.8413580307789408E-2</v>
      </c>
      <c r="J43" s="7">
        <f t="shared" si="4"/>
        <v>3</v>
      </c>
      <c r="K43" s="8">
        <f t="shared" si="5"/>
        <v>2.2014383778457629E-3</v>
      </c>
      <c r="L43" s="7">
        <f t="shared" si="6"/>
        <v>9</v>
      </c>
      <c r="M43" s="6">
        <f t="shared" si="7"/>
        <v>1</v>
      </c>
      <c r="N43" s="6">
        <f t="shared" si="8"/>
        <v>2.2014383778457629E-3</v>
      </c>
    </row>
    <row r="44" spans="1:14" x14ac:dyDescent="0.25">
      <c r="A44" s="7">
        <v>68</v>
      </c>
      <c r="B44" s="7" t="s">
        <v>109</v>
      </c>
      <c r="C44" s="9">
        <v>0.152024642238337</v>
      </c>
      <c r="D44" s="9">
        <v>0.14613740458015301</v>
      </c>
      <c r="E44" s="9">
        <f t="shared" si="0"/>
        <v>4.0285631697769629E-2</v>
      </c>
      <c r="F44" s="8">
        <f t="shared" si="1"/>
        <v>4.0285631697769629E-2</v>
      </c>
      <c r="G44" s="7">
        <f t="shared" si="2"/>
        <v>13</v>
      </c>
      <c r="H44" s="9">
        <v>0.14900807309593841</v>
      </c>
      <c r="I44" s="9">
        <f t="shared" si="3"/>
        <v>4.8872420426848487E-2</v>
      </c>
      <c r="J44" s="7">
        <f t="shared" si="4"/>
        <v>5</v>
      </c>
      <c r="K44" s="8">
        <f t="shared" si="5"/>
        <v>1.9688563294945711E-3</v>
      </c>
      <c r="L44" s="7">
        <f t="shared" si="6"/>
        <v>7</v>
      </c>
      <c r="M44" s="6">
        <f t="shared" si="7"/>
        <v>1</v>
      </c>
      <c r="N44" s="6">
        <f t="shared" si="8"/>
        <v>1.9688563294945711E-3</v>
      </c>
    </row>
    <row r="45" spans="1:14" x14ac:dyDescent="0.25">
      <c r="A45" s="7">
        <v>70</v>
      </c>
      <c r="B45" s="7" t="s">
        <v>110</v>
      </c>
      <c r="C45" s="9">
        <v>0.114443162886069</v>
      </c>
      <c r="D45" s="9">
        <v>0.10629533997295</v>
      </c>
      <c r="E45" s="9">
        <f t="shared" si="0"/>
        <v>7.6652682189007074E-2</v>
      </c>
      <c r="F45" s="8">
        <f t="shared" si="1"/>
        <v>7.6652682189007074E-2</v>
      </c>
      <c r="G45" s="7">
        <f t="shared" si="2"/>
        <v>19</v>
      </c>
      <c r="H45" s="9">
        <v>0.11028488955823293</v>
      </c>
      <c r="I45" s="9">
        <f t="shared" si="3"/>
        <v>6.6032483910626827E-2</v>
      </c>
      <c r="J45" s="7">
        <f t="shared" si="4"/>
        <v>13</v>
      </c>
      <c r="K45" s="8">
        <f t="shared" si="5"/>
        <v>5.0615670033520013E-3</v>
      </c>
      <c r="L45" s="7">
        <f t="shared" si="6"/>
        <v>17</v>
      </c>
      <c r="M45" s="6">
        <f t="shared" si="7"/>
        <v>1</v>
      </c>
      <c r="N45" s="6">
        <f t="shared" si="8"/>
        <v>5.0615670033520013E-3</v>
      </c>
    </row>
    <row r="46" spans="1:14" x14ac:dyDescent="0.25">
      <c r="A46" s="7">
        <v>73</v>
      </c>
      <c r="B46" s="7" t="s">
        <v>111</v>
      </c>
      <c r="C46" s="9">
        <v>0.118817109663792</v>
      </c>
      <c r="D46" s="9">
        <v>0.108445777111444</v>
      </c>
      <c r="E46" s="9">
        <f t="shared" si="0"/>
        <v>9.5636112614047905E-2</v>
      </c>
      <c r="F46" s="8">
        <f t="shared" si="1"/>
        <v>9.5636112614047905E-2</v>
      </c>
      <c r="G46" s="7">
        <f t="shared" si="2"/>
        <v>25</v>
      </c>
      <c r="H46" s="9">
        <v>0.11348853132488873</v>
      </c>
      <c r="I46" s="9">
        <f t="shared" si="3"/>
        <v>6.4168468040983459E-2</v>
      </c>
      <c r="J46" s="7">
        <f t="shared" si="4"/>
        <v>11</v>
      </c>
      <c r="K46" s="8">
        <f t="shared" si="5"/>
        <v>6.1368228358384281E-3</v>
      </c>
      <c r="L46" s="7">
        <f t="shared" si="6"/>
        <v>21</v>
      </c>
      <c r="M46" s="6">
        <f t="shared" si="7"/>
        <v>1</v>
      </c>
      <c r="N46" s="6">
        <f t="shared" si="8"/>
        <v>6.1368228358384281E-3</v>
      </c>
    </row>
    <row r="47" spans="1:14" x14ac:dyDescent="0.25">
      <c r="A47" s="7">
        <v>76</v>
      </c>
      <c r="B47" s="7" t="s">
        <v>112</v>
      </c>
      <c r="C47" s="9">
        <v>0.11510417462816599</v>
      </c>
      <c r="D47" s="9">
        <v>0.105971392253408</v>
      </c>
      <c r="E47" s="9">
        <f t="shared" si="0"/>
        <v>8.6181583355240746E-2</v>
      </c>
      <c r="F47" s="8">
        <f t="shared" si="1"/>
        <v>8.6181583355240746E-2</v>
      </c>
      <c r="G47" s="7">
        <f t="shared" si="2"/>
        <v>23</v>
      </c>
      <c r="H47" s="9">
        <v>0.11043462670511422</v>
      </c>
      <c r="I47" s="9">
        <f t="shared" si="3"/>
        <v>6.5942951161368182E-2</v>
      </c>
      <c r="J47" s="7">
        <f t="shared" si="4"/>
        <v>12</v>
      </c>
      <c r="K47" s="8">
        <f t="shared" si="5"/>
        <v>5.6830679422040214E-3</v>
      </c>
      <c r="L47" s="7">
        <f t="shared" si="6"/>
        <v>19</v>
      </c>
      <c r="M47" s="6">
        <f t="shared" si="7"/>
        <v>1</v>
      </c>
      <c r="N47" s="6">
        <f t="shared" si="8"/>
        <v>5.6830679422040214E-3</v>
      </c>
    </row>
    <row r="48" spans="1:14" x14ac:dyDescent="0.25">
      <c r="A48" s="7">
        <v>81</v>
      </c>
      <c r="B48" s="7" t="s">
        <v>113</v>
      </c>
      <c r="C48" s="9">
        <v>5.77334283677833E-2</v>
      </c>
      <c r="D48" s="9">
        <v>5.0190377293181002E-2</v>
      </c>
      <c r="E48" s="9">
        <f t="shared" si="0"/>
        <v>0.15028879003121418</v>
      </c>
      <c r="F48" s="8">
        <f t="shared" si="1"/>
        <v>0.15028879003121418</v>
      </c>
      <c r="G48" s="7">
        <f t="shared" si="2"/>
        <v>30</v>
      </c>
      <c r="H48" s="9">
        <v>5.3906935908691833E-2</v>
      </c>
      <c r="I48" s="9">
        <f t="shared" si="3"/>
        <v>0.13509180354220574</v>
      </c>
      <c r="J48" s="7">
        <f t="shared" si="4"/>
        <v>26</v>
      </c>
      <c r="K48" s="8">
        <f t="shared" si="5"/>
        <v>2.0302783697492593E-2</v>
      </c>
      <c r="L48" s="7">
        <f t="shared" si="6"/>
        <v>28</v>
      </c>
      <c r="M48" s="6">
        <f t="shared" si="7"/>
        <v>1</v>
      </c>
      <c r="N48" s="6">
        <f t="shared" si="8"/>
        <v>2.0302783697492593E-2</v>
      </c>
    </row>
    <row r="49" spans="1:25" x14ac:dyDescent="0.25">
      <c r="A49" s="7">
        <v>85</v>
      </c>
      <c r="B49" s="7" t="s">
        <v>114</v>
      </c>
      <c r="C49" s="9">
        <v>7.2159672466734895E-2</v>
      </c>
      <c r="D49" s="9">
        <v>7.0534838076545606E-2</v>
      </c>
      <c r="E49" s="9">
        <f t="shared" si="0"/>
        <v>2.3035912954474942E-2</v>
      </c>
      <c r="F49" s="8">
        <f t="shared" si="1"/>
        <v>2.3035912954474942E-2</v>
      </c>
      <c r="G49" s="7">
        <f t="shared" si="2"/>
        <v>6</v>
      </c>
      <c r="H49" s="9">
        <v>7.1330160320641281E-2</v>
      </c>
      <c r="I49" s="9">
        <f t="shared" si="3"/>
        <v>0.10209405337943592</v>
      </c>
      <c r="J49" s="7">
        <f t="shared" si="4"/>
        <v>22</v>
      </c>
      <c r="K49" s="8">
        <f t="shared" si="5"/>
        <v>2.3518297268182043E-3</v>
      </c>
      <c r="L49" s="7">
        <f t="shared" si="6"/>
        <v>11</v>
      </c>
      <c r="M49" s="6">
        <f t="shared" si="7"/>
        <v>1</v>
      </c>
      <c r="N49" s="6">
        <f t="shared" si="8"/>
        <v>2.3518297268182043E-3</v>
      </c>
    </row>
    <row r="50" spans="1:25" x14ac:dyDescent="0.25">
      <c r="A50" s="7">
        <v>86</v>
      </c>
      <c r="B50" s="7" t="s">
        <v>115</v>
      </c>
      <c r="C50" s="9">
        <v>5.0831649308254297E-2</v>
      </c>
      <c r="D50" s="9">
        <v>5.0097788476004199E-2</v>
      </c>
      <c r="E50" s="9">
        <f t="shared" si="0"/>
        <v>1.4648567423322533E-2</v>
      </c>
      <c r="F50" s="8">
        <f t="shared" si="1"/>
        <v>1.4648567423322533E-2</v>
      </c>
      <c r="G50" s="7">
        <f t="shared" si="2"/>
        <v>3</v>
      </c>
      <c r="H50" s="9">
        <v>5.0458715596330278E-2</v>
      </c>
      <c r="I50" s="9">
        <f t="shared" si="3"/>
        <v>0.14432363387126923</v>
      </c>
      <c r="J50" s="7">
        <f t="shared" si="4"/>
        <v>27</v>
      </c>
      <c r="K50" s="8">
        <f t="shared" si="5"/>
        <v>2.114134481542203E-3</v>
      </c>
      <c r="L50" s="7">
        <f t="shared" si="6"/>
        <v>8</v>
      </c>
      <c r="M50" s="6">
        <f t="shared" si="7"/>
        <v>1</v>
      </c>
      <c r="N50" s="6">
        <f t="shared" si="8"/>
        <v>2.114134481542203E-3</v>
      </c>
    </row>
    <row r="51" spans="1:25" x14ac:dyDescent="0.25">
      <c r="A51" s="7">
        <v>88</v>
      </c>
      <c r="B51" s="7" t="s">
        <v>116</v>
      </c>
      <c r="C51" s="9">
        <v>0.25028835063437099</v>
      </c>
      <c r="D51" s="9">
        <v>0.25273522975930002</v>
      </c>
      <c r="E51" s="9">
        <f t="shared" si="0"/>
        <v>-9.6815909964724084E-3</v>
      </c>
      <c r="F51" s="8">
        <f t="shared" si="1"/>
        <v>9.6815909964724084E-3</v>
      </c>
      <c r="G51" s="7">
        <f t="shared" si="2"/>
        <v>2</v>
      </c>
      <c r="H51" s="9">
        <v>0.25154407636159459</v>
      </c>
      <c r="I51" s="9">
        <f t="shared" si="3"/>
        <v>2.8950732216292959E-2</v>
      </c>
      <c r="J51" s="7">
        <f t="shared" si="4"/>
        <v>2</v>
      </c>
      <c r="K51" s="8">
        <f t="shared" si="5"/>
        <v>2.8028914836654558E-4</v>
      </c>
      <c r="L51" s="7">
        <f t="shared" si="6"/>
        <v>1</v>
      </c>
      <c r="M51" s="6">
        <f t="shared" si="7"/>
        <v>-1</v>
      </c>
      <c r="N51" s="6">
        <f t="shared" si="8"/>
        <v>-2.8028914836654558E-4</v>
      </c>
    </row>
    <row r="52" spans="1:25" x14ac:dyDescent="0.25">
      <c r="A52" s="7">
        <v>91</v>
      </c>
      <c r="B52" s="7" t="s">
        <v>117</v>
      </c>
      <c r="C52" s="9">
        <v>2.9914529914529898E-2</v>
      </c>
      <c r="D52" s="9">
        <v>2.6221079691516699E-2</v>
      </c>
      <c r="E52" s="9">
        <f t="shared" si="0"/>
        <v>0.14085805262275833</v>
      </c>
      <c r="F52" s="8">
        <f t="shared" si="1"/>
        <v>0.14085805262275833</v>
      </c>
      <c r="G52" s="7">
        <f t="shared" si="2"/>
        <v>29</v>
      </c>
      <c r="H52" s="9">
        <v>2.8032486245742731E-2</v>
      </c>
      <c r="I52" s="9">
        <f t="shared" si="3"/>
        <v>0.25978377841691591</v>
      </c>
      <c r="J52" s="7">
        <f t="shared" si="4"/>
        <v>29</v>
      </c>
      <c r="K52" s="8">
        <f t="shared" si="5"/>
        <v>3.6592637130788933E-2</v>
      </c>
      <c r="L52" s="7">
        <f t="shared" si="6"/>
        <v>30</v>
      </c>
      <c r="M52" s="6">
        <f t="shared" si="7"/>
        <v>1</v>
      </c>
      <c r="N52" s="6">
        <f t="shared" si="8"/>
        <v>3.6592637130788933E-2</v>
      </c>
    </row>
    <row r="53" spans="1:25" x14ac:dyDescent="0.25">
      <c r="A53" s="7">
        <v>94</v>
      </c>
      <c r="B53" s="7" t="s">
        <v>118</v>
      </c>
      <c r="C53" s="9">
        <v>2.3898431665422E-2</v>
      </c>
      <c r="D53" s="9">
        <v>1.8597997138769699E-2</v>
      </c>
      <c r="E53" s="9">
        <f t="shared" si="0"/>
        <v>0.28500028724076565</v>
      </c>
      <c r="F53" s="8">
        <f t="shared" si="1"/>
        <v>0.28500028724076565</v>
      </c>
      <c r="G53" s="7">
        <f t="shared" si="2"/>
        <v>32</v>
      </c>
      <c r="H53" s="9">
        <v>2.1191085129704055E-2</v>
      </c>
      <c r="I53" s="9">
        <f t="shared" si="3"/>
        <v>0.34365324620075155</v>
      </c>
      <c r="J53" s="7">
        <f t="shared" si="4"/>
        <v>30</v>
      </c>
      <c r="K53" s="8">
        <f t="shared" si="5"/>
        <v>9.794127387843575E-2</v>
      </c>
      <c r="L53" s="7">
        <f t="shared" si="6"/>
        <v>32</v>
      </c>
      <c r="M53" s="6">
        <f t="shared" si="7"/>
        <v>1</v>
      </c>
      <c r="N53" s="6">
        <f t="shared" si="8"/>
        <v>9.794127387843575E-2</v>
      </c>
    </row>
    <row r="54" spans="1:25" x14ac:dyDescent="0.25">
      <c r="A54" s="7">
        <v>95</v>
      </c>
      <c r="B54" s="7" t="s">
        <v>119</v>
      </c>
      <c r="C54" s="9">
        <v>6.0988433228180899E-2</v>
      </c>
      <c r="D54" s="9">
        <v>7.3333333333333306E-2</v>
      </c>
      <c r="E54" s="9">
        <f t="shared" si="0"/>
        <v>-0.16833954688844197</v>
      </c>
      <c r="F54" s="8">
        <f t="shared" si="1"/>
        <v>0.16833954688844197</v>
      </c>
      <c r="G54" s="7">
        <f t="shared" si="2"/>
        <v>31</v>
      </c>
      <c r="H54" s="9">
        <v>6.7237798546209759E-2</v>
      </c>
      <c r="I54" s="9">
        <f>MIN($H$24:$H$56)/H54</f>
        <v>0.10830790645732387</v>
      </c>
      <c r="J54" s="7">
        <f t="shared" si="4"/>
        <v>23</v>
      </c>
      <c r="K54" s="8">
        <f t="shared" si="5"/>
        <v>1.8232503897461658E-2</v>
      </c>
      <c r="L54" s="7">
        <f t="shared" si="6"/>
        <v>27</v>
      </c>
      <c r="M54" s="6">
        <f t="shared" si="7"/>
        <v>-1</v>
      </c>
      <c r="N54" s="6">
        <f t="shared" si="8"/>
        <v>-1.8232503897461658E-2</v>
      </c>
    </row>
    <row r="55" spans="1:25" x14ac:dyDescent="0.25">
      <c r="A55" s="7">
        <v>97</v>
      </c>
      <c r="B55" s="7" t="s">
        <v>120</v>
      </c>
      <c r="C55" s="9">
        <v>1.5164279696714401E-2</v>
      </c>
      <c r="D55" s="9">
        <v>9.6230954290296693E-3</v>
      </c>
      <c r="E55" s="9">
        <f t="shared" si="0"/>
        <v>0.57582139848357183</v>
      </c>
      <c r="F55" s="8">
        <f t="shared" si="1"/>
        <v>0.57582139848357183</v>
      </c>
      <c r="G55" s="7">
        <f t="shared" si="2"/>
        <v>33</v>
      </c>
      <c r="H55" s="9">
        <v>1.2325390304026294E-2</v>
      </c>
      <c r="I55" s="9">
        <f t="shared" si="3"/>
        <v>0.59084418551519302</v>
      </c>
      <c r="J55" s="7">
        <f>RANK(I55,$I$24:$I$56,1)</f>
        <v>31</v>
      </c>
      <c r="K55" s="8">
        <f t="shared" si="5"/>
        <v>0.3402207251892454</v>
      </c>
      <c r="L55" s="7">
        <f t="shared" si="6"/>
        <v>33</v>
      </c>
      <c r="M55" s="6">
        <f t="shared" si="7"/>
        <v>1</v>
      </c>
      <c r="N55" s="6">
        <f t="shared" si="8"/>
        <v>0.3402207251892454</v>
      </c>
    </row>
    <row r="56" spans="1:25" x14ac:dyDescent="0.25">
      <c r="A56" s="7">
        <v>99</v>
      </c>
      <c r="B56" s="7" t="s">
        <v>121</v>
      </c>
      <c r="C56" s="9">
        <v>1.33283968900407E-2</v>
      </c>
      <c r="D56" s="9">
        <v>1.22434281598848E-2</v>
      </c>
      <c r="E56" s="9">
        <f t="shared" ref="E56" si="9">(C56-D56)/D56</f>
        <v>8.8616416577733101E-2</v>
      </c>
      <c r="F56" s="8">
        <f t="shared" ref="F56" si="10">ABS(E56)</f>
        <v>8.8616416577733101E-2</v>
      </c>
      <c r="G56" s="7">
        <f>RANK(F56,$F$24:$F$56,1)</f>
        <v>24</v>
      </c>
      <c r="H56" s="9">
        <v>1.2325390304026294E-2</v>
      </c>
      <c r="I56" s="9">
        <f t="shared" ref="I56" si="11">MIN($H$24:$H$56)/H56</f>
        <v>0.59084418551519302</v>
      </c>
      <c r="J56" s="7">
        <f>RANK(I56,$I$24:$I$56,1)</f>
        <v>31</v>
      </c>
      <c r="K56" s="8">
        <f t="shared" ref="K56" si="12">I56*F56</f>
        <v>5.235849447614576E-2</v>
      </c>
      <c r="L56" s="7">
        <f>RANK(K56,$K$24:$K$56,1)</f>
        <v>31</v>
      </c>
      <c r="M56" s="6">
        <f t="shared" si="7"/>
        <v>1</v>
      </c>
      <c r="N56" s="6">
        <f t="shared" si="8"/>
        <v>5.235849447614576E-2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0.10066734009611851</v>
      </c>
      <c r="D58" s="29">
        <f>AVERAGE(D24:D56)</f>
        <v>9.582293947925076E-2</v>
      </c>
      <c r="E58" s="29">
        <f>AVERAGE(E24:E56)</f>
        <v>7.475744733577705E-2</v>
      </c>
      <c r="F58" s="29">
        <f>AVERAGE(F24:F56)</f>
        <v>8.6935812209769786E-2</v>
      </c>
      <c r="G58" s="26" t="s">
        <v>124</v>
      </c>
      <c r="H58" s="29">
        <f>AVERAGE(H24:H56)</f>
        <v>9.8176584423573923E-2</v>
      </c>
      <c r="I58" s="29">
        <f>AVERAGE(I24:I56)</f>
        <v>0.15145243262111449</v>
      </c>
      <c r="J58" s="26" t="s">
        <v>124</v>
      </c>
      <c r="K58" s="29">
        <f>AVERAGE(K24:K56)</f>
        <v>2.1092394806248416E-2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6.4263864714471083E-2</v>
      </c>
      <c r="D59" s="29">
        <f>_xlfn.STDEV.S(D24:D56)</f>
        <v>6.2573554146736335E-2</v>
      </c>
      <c r="E59" s="29">
        <f>_xlfn.STDEV.S(E24:E56)</f>
        <v>0.11390576307662216</v>
      </c>
      <c r="F59" s="29">
        <f>_xlfn.STDEV.S(F24:F56)</f>
        <v>0.10461274833830657</v>
      </c>
      <c r="G59" s="26" t="s">
        <v>124</v>
      </c>
      <c r="H59" s="29">
        <f>_xlfn.STDEV.S(H24:H56)</f>
        <v>6.3374183951427951E-2</v>
      </c>
      <c r="I59" s="29">
        <f>_xlfn.STDEV.S(I24:I56)</f>
        <v>0.204213915584703</v>
      </c>
      <c r="J59" s="26" t="s">
        <v>124</v>
      </c>
      <c r="K59" s="29">
        <f>_xlfn.STDEV.S(K24:K56)</f>
        <v>6.0399307069333608E-2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4.1298443080398425E-3</v>
      </c>
      <c r="D60" s="29">
        <f>_xlfn.VAR.S(D24:D56)</f>
        <v>3.9154496785545438E-3</v>
      </c>
      <c r="E60" s="29">
        <f>_xlfn.VAR.S(E24:E56)</f>
        <v>1.2974522862067581E-2</v>
      </c>
      <c r="F60" s="29">
        <f>_xlfn.VAR.S(F24:F56)</f>
        <v>1.0943827114893865E-2</v>
      </c>
      <c r="G60" s="26" t="s">
        <v>124</v>
      </c>
      <c r="H60" s="29">
        <f>_xlfn.VAR.S(H24:H56)</f>
        <v>4.0162871915094284E-3</v>
      </c>
      <c r="I60" s="29">
        <f>_xlfn.VAR.S(I24:I56)</f>
        <v>4.1703323318436208E-2</v>
      </c>
      <c r="J60" s="26" t="s">
        <v>124</v>
      </c>
      <c r="K60" s="29">
        <f>_xlfn.VAR.S(K24:K56)</f>
        <v>3.6480762944556527E-3</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0.29609020201492903</v>
      </c>
      <c r="D61" s="29">
        <f>MAX(D24:D56)</f>
        <v>0.28486988178345002</v>
      </c>
      <c r="E61" s="29">
        <f>MAX(E24:E56)</f>
        <v>0.57582139848357183</v>
      </c>
      <c r="F61" s="29">
        <f>MAX(F24:F56)</f>
        <v>0.57582139848357183</v>
      </c>
      <c r="G61" s="26" t="s">
        <v>124</v>
      </c>
      <c r="H61" s="29">
        <f>MAX(H24:H56)</f>
        <v>0.29035965490292232</v>
      </c>
      <c r="I61" s="29">
        <f>MAX(I24:I56)</f>
        <v>1</v>
      </c>
      <c r="J61" s="26" t="s">
        <v>124</v>
      </c>
      <c r="K61" s="29">
        <f>MAX(K24:K56)</f>
        <v>0.3402207251892454</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7.3742428232815398E-3</v>
      </c>
      <c r="D62" s="29">
        <f>MIN(D24:D56)</f>
        <v>7.1948464820547099E-3</v>
      </c>
      <c r="E62" s="29">
        <f>MIN(E24:E56)</f>
        <v>-0.16833954688844197</v>
      </c>
      <c r="F62" s="29">
        <f>MIN(F24:F56)</f>
        <v>6.696066520533242E-3</v>
      </c>
      <c r="G62" s="26" t="s">
        <v>124</v>
      </c>
      <c r="H62" s="29">
        <f>MIN(H24:H56)</f>
        <v>7.2823851953392731E-3</v>
      </c>
      <c r="I62" s="29">
        <f>MIN(I24:I56)</f>
        <v>2.5080568434254533E-2</v>
      </c>
      <c r="J62" s="26" t="s">
        <v>124</v>
      </c>
      <c r="K62" s="29">
        <f>MIN(K24:K56)</f>
        <v>2.8028914836654558E-4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1C6E2-FA82-4CED-8BAC-EB342E3D6C00}">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54</v>
      </c>
      <c r="C16" s="36"/>
      <c r="D16" s="36"/>
      <c r="E16" s="36"/>
      <c r="F16" s="36"/>
      <c r="G16" s="36"/>
      <c r="H16" s="36"/>
      <c r="I16" s="36"/>
      <c r="J16" s="36"/>
      <c r="K16" s="36"/>
      <c r="L16" s="36"/>
    </row>
    <row r="17" spans="1:14" s="3" customFormat="1" ht="44.1" customHeight="1" x14ac:dyDescent="0.25">
      <c r="A17" s="2" t="s">
        <v>66</v>
      </c>
      <c r="B17" s="36" t="s">
        <v>218</v>
      </c>
      <c r="C17" s="36"/>
      <c r="D17" s="36"/>
      <c r="E17" s="36"/>
      <c r="F17" s="36"/>
      <c r="G17" s="36"/>
      <c r="H17" s="36"/>
      <c r="I17" s="36"/>
      <c r="J17" s="36"/>
      <c r="K17" s="36"/>
      <c r="L17" s="36"/>
    </row>
    <row r="18" spans="1:14" s="3" customFormat="1" ht="44.1" customHeight="1" x14ac:dyDescent="0.25">
      <c r="A18" s="2" t="s">
        <v>68</v>
      </c>
      <c r="B18" s="36" t="s">
        <v>219</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244</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181</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6.0735891308344101</v>
      </c>
      <c r="D24" s="9">
        <v>4.6980922037541699</v>
      </c>
      <c r="E24" s="9">
        <f>(C24-D24)/D24</f>
        <v>0.29277776327614491</v>
      </c>
      <c r="F24" s="9">
        <f>ABS(E24)</f>
        <v>0.29277776327614491</v>
      </c>
      <c r="G24" s="7">
        <f>RANK(F24,$F$24:$F$56,1)</f>
        <v>12</v>
      </c>
      <c r="H24" s="9">
        <v>5.4195698229004696</v>
      </c>
      <c r="I24" s="9">
        <f>MIN($H$24:$H$56)/H24</f>
        <v>4.3176635914919249E-2</v>
      </c>
      <c r="J24" s="7">
        <f>RANK(I24,$I$24:$I$56,1)</f>
        <v>9</v>
      </c>
      <c r="K24" s="9">
        <f>I24*F24</f>
        <v>1.2641158888958524E-2</v>
      </c>
      <c r="L24" s="7">
        <f>RANK(K24,$K$24:$K$56,1)</f>
        <v>12</v>
      </c>
      <c r="M24" s="6">
        <f>IF(E24&gt;0,1,-1)</f>
        <v>1</v>
      </c>
      <c r="N24" s="6">
        <f>K24*M24</f>
        <v>1.2641158888958524E-2</v>
      </c>
    </row>
    <row r="25" spans="1:14" x14ac:dyDescent="0.25">
      <c r="A25" s="7">
        <v>8</v>
      </c>
      <c r="B25" s="7" t="s">
        <v>148</v>
      </c>
      <c r="C25" s="9">
        <v>8.0446591526784292</v>
      </c>
      <c r="D25" s="9">
        <v>6.82564049815337</v>
      </c>
      <c r="E25" s="9">
        <f t="shared" ref="E25:E55" si="0">(C25-D25)/D25</f>
        <v>0.17859403155716394</v>
      </c>
      <c r="F25" s="9">
        <f t="shared" ref="F25:F56" si="1">ABS(E25)</f>
        <v>0.17859403155716394</v>
      </c>
      <c r="G25" s="7">
        <f t="shared" ref="G25:G56" si="2">RANK(F25,$F$24:$F$56,1)</f>
        <v>5</v>
      </c>
      <c r="H25" s="9">
        <v>7.4581010021020706</v>
      </c>
      <c r="I25" s="9">
        <f t="shared" ref="I25:I56" si="3">MIN($H$24:$H$56)/H25</f>
        <v>3.1375117203816937E-2</v>
      </c>
      <c r="J25" s="7">
        <f t="shared" ref="J25:J56" si="4">RANK(I25,$I$24:$I$56,1)</f>
        <v>2</v>
      </c>
      <c r="K25" s="9">
        <f t="shared" ref="K25:K56" si="5">I25*F25</f>
        <v>5.6034086720081989E-3</v>
      </c>
      <c r="L25" s="7">
        <f t="shared" ref="L25:L56" si="6">RANK(K25,$K$24:$K$56,1)</f>
        <v>3</v>
      </c>
      <c r="M25" s="6">
        <f t="shared" ref="M25:M56" si="7">IF(E25&gt;0,1,-1)</f>
        <v>1</v>
      </c>
      <c r="N25" s="6">
        <f t="shared" ref="N25:N56" si="8">K25*M25</f>
        <v>5.6034086720081989E-3</v>
      </c>
    </row>
    <row r="26" spans="1:14" x14ac:dyDescent="0.25">
      <c r="A26" s="7">
        <v>11</v>
      </c>
      <c r="B26" s="7" t="s">
        <v>149</v>
      </c>
      <c r="C26" s="9">
        <v>15.3064548025941</v>
      </c>
      <c r="D26" s="9">
        <v>12.897735717774001</v>
      </c>
      <c r="E26" s="9">
        <f t="shared" si="0"/>
        <v>0.18675519002150989</v>
      </c>
      <c r="F26" s="9">
        <f t="shared" si="1"/>
        <v>0.18675519002150989</v>
      </c>
      <c r="G26" s="7">
        <f t="shared" si="2"/>
        <v>6</v>
      </c>
      <c r="H26" s="9">
        <v>14.169345593426399</v>
      </c>
      <c r="I26" s="9">
        <f t="shared" si="3"/>
        <v>1.6514438970803021E-2</v>
      </c>
      <c r="J26" s="7">
        <f t="shared" si="4"/>
        <v>1</v>
      </c>
      <c r="K26" s="9">
        <f t="shared" si="5"/>
        <v>3.0841571880909466E-3</v>
      </c>
      <c r="L26" s="7">
        <f t="shared" si="6"/>
        <v>1</v>
      </c>
      <c r="M26" s="6">
        <f t="shared" si="7"/>
        <v>1</v>
      </c>
      <c r="N26" s="6">
        <f t="shared" si="8"/>
        <v>3.0841571880909466E-3</v>
      </c>
    </row>
    <row r="27" spans="1:14" x14ac:dyDescent="0.25">
      <c r="A27" s="7">
        <v>13</v>
      </c>
      <c r="B27" s="7" t="s">
        <v>150</v>
      </c>
      <c r="C27" s="9">
        <v>5.9102222482504203</v>
      </c>
      <c r="D27" s="9">
        <v>4.6640555409052693</v>
      </c>
      <c r="E27" s="9">
        <f t="shared" si="0"/>
        <v>0.26718522033364905</v>
      </c>
      <c r="F27" s="9">
        <f t="shared" si="1"/>
        <v>0.26718522033364905</v>
      </c>
      <c r="G27" s="7">
        <f t="shared" si="2"/>
        <v>8</v>
      </c>
      <c r="H27" s="9">
        <v>5.2986167771241002</v>
      </c>
      <c r="I27" s="9">
        <f t="shared" si="3"/>
        <v>4.4162241373844585E-2</v>
      </c>
      <c r="J27" s="7">
        <f t="shared" si="4"/>
        <v>11</v>
      </c>
      <c r="K27" s="9">
        <f t="shared" si="5"/>
        <v>1.1799498191898457E-2</v>
      </c>
      <c r="L27" s="7">
        <f t="shared" si="6"/>
        <v>11</v>
      </c>
      <c r="M27" s="6">
        <f t="shared" si="7"/>
        <v>1</v>
      </c>
      <c r="N27" s="6">
        <f t="shared" si="8"/>
        <v>1.1799498191898457E-2</v>
      </c>
    </row>
    <row r="28" spans="1:14" x14ac:dyDescent="0.25">
      <c r="A28" s="7">
        <v>15</v>
      </c>
      <c r="B28" s="7" t="s">
        <v>151</v>
      </c>
      <c r="C28" s="9">
        <v>8.2850755618047494</v>
      </c>
      <c r="D28" s="9">
        <v>6.2605020878402193</v>
      </c>
      <c r="E28" s="9">
        <f t="shared" si="0"/>
        <v>0.32338835536799221</v>
      </c>
      <c r="F28" s="9">
        <f t="shared" si="1"/>
        <v>0.32338835536799221</v>
      </c>
      <c r="G28" s="7">
        <f t="shared" si="2"/>
        <v>14</v>
      </c>
      <c r="H28" s="9">
        <v>7.2977227493454002</v>
      </c>
      <c r="I28" s="9">
        <f t="shared" si="3"/>
        <v>3.2064631816801546E-2</v>
      </c>
      <c r="J28" s="7">
        <f t="shared" si="4"/>
        <v>3</v>
      </c>
      <c r="K28" s="9">
        <f t="shared" si="5"/>
        <v>1.0369328548715648E-2</v>
      </c>
      <c r="L28" s="7">
        <f t="shared" si="6"/>
        <v>7</v>
      </c>
      <c r="M28" s="6">
        <f t="shared" si="7"/>
        <v>1</v>
      </c>
      <c r="N28" s="6">
        <f t="shared" si="8"/>
        <v>1.0369328548715648E-2</v>
      </c>
    </row>
    <row r="29" spans="1:14" x14ac:dyDescent="0.25">
      <c r="A29" s="7">
        <v>17</v>
      </c>
      <c r="B29" s="7" t="s">
        <v>152</v>
      </c>
      <c r="C29" s="9">
        <v>5.2598339949476696</v>
      </c>
      <c r="D29" s="9">
        <v>4.8664388899472302</v>
      </c>
      <c r="E29" s="9">
        <f t="shared" si="0"/>
        <v>8.0838394131094338E-2</v>
      </c>
      <c r="F29" s="9">
        <f t="shared" si="1"/>
        <v>8.0838394131094338E-2</v>
      </c>
      <c r="G29" s="7">
        <f t="shared" si="2"/>
        <v>1</v>
      </c>
      <c r="H29" s="9">
        <v>5.0722252308694298</v>
      </c>
      <c r="I29" s="9">
        <f t="shared" si="3"/>
        <v>4.6133360095042007E-2</v>
      </c>
      <c r="J29" s="7">
        <f t="shared" si="4"/>
        <v>14</v>
      </c>
      <c r="K29" s="9">
        <f t="shared" si="5"/>
        <v>3.7293467459547057E-3</v>
      </c>
      <c r="L29" s="7">
        <f t="shared" si="6"/>
        <v>2</v>
      </c>
      <c r="M29" s="6">
        <f t="shared" si="7"/>
        <v>1</v>
      </c>
      <c r="N29" s="6">
        <f t="shared" si="8"/>
        <v>3.7293467459547057E-3</v>
      </c>
    </row>
    <row r="30" spans="1:14" x14ac:dyDescent="0.25">
      <c r="A30" s="7">
        <v>18</v>
      </c>
      <c r="B30" s="7" t="s">
        <v>153</v>
      </c>
      <c r="C30" s="9">
        <v>8.2335671179253005</v>
      </c>
      <c r="D30" s="9">
        <v>6.13384601300009</v>
      </c>
      <c r="E30" s="9">
        <f t="shared" si="0"/>
        <v>0.34231721834474743</v>
      </c>
      <c r="F30" s="9">
        <f t="shared" si="1"/>
        <v>0.34231721834474743</v>
      </c>
      <c r="G30" s="7">
        <f t="shared" si="2"/>
        <v>18</v>
      </c>
      <c r="H30" s="9">
        <v>7.1849168999043105</v>
      </c>
      <c r="I30" s="9">
        <f t="shared" si="3"/>
        <v>3.256805838101947E-2</v>
      </c>
      <c r="J30" s="7">
        <f t="shared" si="4"/>
        <v>4</v>
      </c>
      <c r="K30" s="9">
        <f t="shared" si="5"/>
        <v>1.1148607151879923E-2</v>
      </c>
      <c r="L30" s="7">
        <f t="shared" si="6"/>
        <v>10</v>
      </c>
      <c r="M30" s="6">
        <f t="shared" si="7"/>
        <v>1</v>
      </c>
      <c r="N30" s="6">
        <f t="shared" si="8"/>
        <v>1.1148607151879923E-2</v>
      </c>
    </row>
    <row r="31" spans="1:14" x14ac:dyDescent="0.25">
      <c r="A31" s="7">
        <v>19</v>
      </c>
      <c r="B31" s="7" t="s">
        <v>154</v>
      </c>
      <c r="C31" s="9">
        <v>4.9025280289979296</v>
      </c>
      <c r="D31" s="9">
        <v>3.6033947592253899</v>
      </c>
      <c r="E31" s="9">
        <f t="shared" si="0"/>
        <v>0.3605303766528789</v>
      </c>
      <c r="F31" s="9">
        <f t="shared" si="1"/>
        <v>0.3605303766528789</v>
      </c>
      <c r="G31" s="7">
        <f t="shared" si="2"/>
        <v>19</v>
      </c>
      <c r="H31" s="9">
        <v>4.2675153928830305</v>
      </c>
      <c r="I31" s="9">
        <f t="shared" si="3"/>
        <v>5.4832559819022242E-2</v>
      </c>
      <c r="J31" s="7">
        <f t="shared" si="4"/>
        <v>21</v>
      </c>
      <c r="K31" s="9">
        <f t="shared" si="5"/>
        <v>1.9768803444393603E-2</v>
      </c>
      <c r="L31" s="7">
        <f t="shared" si="6"/>
        <v>20</v>
      </c>
      <c r="M31" s="6">
        <f t="shared" si="7"/>
        <v>1</v>
      </c>
      <c r="N31" s="6">
        <f t="shared" si="8"/>
        <v>1.9768803444393603E-2</v>
      </c>
    </row>
    <row r="32" spans="1:14" x14ac:dyDescent="0.25">
      <c r="A32" s="7">
        <v>20</v>
      </c>
      <c r="B32" s="7" t="s">
        <v>155</v>
      </c>
      <c r="C32" s="9">
        <v>5.2411872925856295</v>
      </c>
      <c r="D32" s="9">
        <v>3.9312252490843305</v>
      </c>
      <c r="E32" s="9">
        <f t="shared" si="0"/>
        <v>0.33321978785276124</v>
      </c>
      <c r="F32" s="9">
        <f t="shared" si="1"/>
        <v>0.33321978785276124</v>
      </c>
      <c r="G32" s="7">
        <f t="shared" si="2"/>
        <v>16</v>
      </c>
      <c r="H32" s="9">
        <v>4.6014467166392592</v>
      </c>
      <c r="I32" s="9">
        <f t="shared" si="3"/>
        <v>5.0853309289162381E-2</v>
      </c>
      <c r="J32" s="7">
        <f t="shared" si="4"/>
        <v>19</v>
      </c>
      <c r="K32" s="9">
        <f t="shared" si="5"/>
        <v>1.6945328932945539E-2</v>
      </c>
      <c r="L32" s="7">
        <f t="shared" si="6"/>
        <v>16</v>
      </c>
      <c r="M32" s="6">
        <f t="shared" si="7"/>
        <v>1</v>
      </c>
      <c r="N32" s="6">
        <f t="shared" si="8"/>
        <v>1.6945328932945539E-2</v>
      </c>
    </row>
    <row r="33" spans="1:14" x14ac:dyDescent="0.25">
      <c r="A33" s="7">
        <v>23</v>
      </c>
      <c r="B33" s="7" t="s">
        <v>156</v>
      </c>
      <c r="C33" s="9">
        <v>5.5495003785641197</v>
      </c>
      <c r="D33" s="9">
        <v>4.0706146327205204</v>
      </c>
      <c r="E33" s="9">
        <f t="shared" si="0"/>
        <v>0.36330772605099521</v>
      </c>
      <c r="F33" s="9">
        <f t="shared" si="1"/>
        <v>0.36330772605099521</v>
      </c>
      <c r="G33" s="7">
        <f t="shared" si="2"/>
        <v>20</v>
      </c>
      <c r="H33" s="9">
        <v>4.8221552772052201</v>
      </c>
      <c r="I33" s="9">
        <f t="shared" si="3"/>
        <v>4.8525768998976704E-2</v>
      </c>
      <c r="J33" s="7">
        <f t="shared" si="4"/>
        <v>18</v>
      </c>
      <c r="K33" s="9">
        <f t="shared" si="5"/>
        <v>1.7629786789894103E-2</v>
      </c>
      <c r="L33" s="7">
        <f t="shared" si="6"/>
        <v>17</v>
      </c>
      <c r="M33" s="6">
        <f t="shared" si="7"/>
        <v>1</v>
      </c>
      <c r="N33" s="6">
        <f t="shared" si="8"/>
        <v>1.7629786789894103E-2</v>
      </c>
    </row>
    <row r="34" spans="1:14" x14ac:dyDescent="0.25">
      <c r="A34" s="7">
        <v>25</v>
      </c>
      <c r="B34" s="7" t="s">
        <v>157</v>
      </c>
      <c r="C34" s="9">
        <v>3.2832411949440701</v>
      </c>
      <c r="D34" s="9">
        <v>2.3364679814138398</v>
      </c>
      <c r="E34" s="9">
        <f t="shared" si="0"/>
        <v>0.40521557370425437</v>
      </c>
      <c r="F34" s="9">
        <f t="shared" si="1"/>
        <v>0.40521557370425437</v>
      </c>
      <c r="G34" s="7">
        <f t="shared" si="2"/>
        <v>22</v>
      </c>
      <c r="H34" s="9">
        <v>2.8205178296756701</v>
      </c>
      <c r="I34" s="9">
        <f t="shared" si="3"/>
        <v>8.2963061107741473E-2</v>
      </c>
      <c r="J34" s="7">
        <f t="shared" si="4"/>
        <v>25</v>
      </c>
      <c r="K34" s="9">
        <f t="shared" si="5"/>
        <v>3.3617924403034571E-2</v>
      </c>
      <c r="L34" s="7">
        <f t="shared" si="6"/>
        <v>22</v>
      </c>
      <c r="M34" s="6">
        <f t="shared" si="7"/>
        <v>1</v>
      </c>
      <c r="N34" s="6">
        <f t="shared" si="8"/>
        <v>3.3617924403034571E-2</v>
      </c>
    </row>
    <row r="35" spans="1:14" x14ac:dyDescent="0.25">
      <c r="A35" s="7">
        <v>27</v>
      </c>
      <c r="B35" s="7" t="s">
        <v>158</v>
      </c>
      <c r="C35" s="9">
        <v>7.4095666155770097</v>
      </c>
      <c r="D35" s="9">
        <v>3.89605233117934</v>
      </c>
      <c r="E35" s="9">
        <f t="shared" si="0"/>
        <v>0.90181393516706809</v>
      </c>
      <c r="F35" s="9">
        <f t="shared" si="1"/>
        <v>0.90181393516706809</v>
      </c>
      <c r="G35" s="7">
        <f t="shared" si="2"/>
        <v>28</v>
      </c>
      <c r="H35" s="9">
        <v>5.7003650551445704</v>
      </c>
      <c r="I35" s="9">
        <f t="shared" si="3"/>
        <v>4.1049790810796134E-2</v>
      </c>
      <c r="J35" s="7">
        <f t="shared" si="4"/>
        <v>8</v>
      </c>
      <c r="K35" s="9">
        <f t="shared" si="5"/>
        <v>3.7019273388869012E-2</v>
      </c>
      <c r="L35" s="7">
        <f t="shared" si="6"/>
        <v>23</v>
      </c>
      <c r="M35" s="6">
        <f t="shared" si="7"/>
        <v>1</v>
      </c>
      <c r="N35" s="6">
        <f t="shared" si="8"/>
        <v>3.7019273388869012E-2</v>
      </c>
    </row>
    <row r="36" spans="1:14" x14ac:dyDescent="0.25">
      <c r="A36" s="7">
        <v>41</v>
      </c>
      <c r="B36" s="7" t="s">
        <v>159</v>
      </c>
      <c r="C36" s="9">
        <v>5.6778274719846999</v>
      </c>
      <c r="D36" s="9">
        <v>4.2836755524516699</v>
      </c>
      <c r="E36" s="9">
        <f t="shared" si="0"/>
        <v>0.32545693586320212</v>
      </c>
      <c r="F36" s="9">
        <f t="shared" si="1"/>
        <v>0.32545693586320212</v>
      </c>
      <c r="G36" s="7">
        <f t="shared" si="2"/>
        <v>15</v>
      </c>
      <c r="H36" s="9">
        <v>4.9913571316027703</v>
      </c>
      <c r="I36" s="9">
        <f t="shared" si="3"/>
        <v>4.6880795520980449E-2</v>
      </c>
      <c r="J36" s="7">
        <f t="shared" si="4"/>
        <v>15</v>
      </c>
      <c r="K36" s="9">
        <f t="shared" si="5"/>
        <v>1.5257680061087627E-2</v>
      </c>
      <c r="L36" s="7">
        <f t="shared" si="6"/>
        <v>14</v>
      </c>
      <c r="M36" s="6">
        <f t="shared" si="7"/>
        <v>1</v>
      </c>
      <c r="N36" s="6">
        <f t="shared" si="8"/>
        <v>1.5257680061087627E-2</v>
      </c>
    </row>
    <row r="37" spans="1:14" x14ac:dyDescent="0.25">
      <c r="A37" s="7">
        <v>44</v>
      </c>
      <c r="B37" s="7" t="s">
        <v>160</v>
      </c>
      <c r="C37" s="9">
        <v>5.1221445004126807</v>
      </c>
      <c r="D37" s="9">
        <v>2.5478761294746697</v>
      </c>
      <c r="E37" s="9">
        <f t="shared" si="0"/>
        <v>1.0103585261300685</v>
      </c>
      <c r="F37" s="9">
        <f t="shared" si="1"/>
        <v>1.0103585261300685</v>
      </c>
      <c r="G37" s="7">
        <f t="shared" si="2"/>
        <v>31</v>
      </c>
      <c r="H37" s="9">
        <v>3.88329075463861</v>
      </c>
      <c r="I37" s="9">
        <f t="shared" si="3"/>
        <v>6.0257860624869326E-2</v>
      </c>
      <c r="J37" s="7">
        <f t="shared" si="4"/>
        <v>23</v>
      </c>
      <c r="K37" s="9">
        <f t="shared" si="5"/>
        <v>6.0882043248694062E-2</v>
      </c>
      <c r="L37" s="7">
        <f t="shared" si="6"/>
        <v>25</v>
      </c>
      <c r="M37" s="6">
        <f t="shared" si="7"/>
        <v>1</v>
      </c>
      <c r="N37" s="6">
        <f t="shared" si="8"/>
        <v>6.0882043248694062E-2</v>
      </c>
    </row>
    <row r="38" spans="1:14" x14ac:dyDescent="0.25">
      <c r="A38" s="7">
        <v>47</v>
      </c>
      <c r="B38" s="7" t="s">
        <v>161</v>
      </c>
      <c r="C38" s="9">
        <v>4.4732174210569005</v>
      </c>
      <c r="D38" s="9">
        <v>3.5027684354300996</v>
      </c>
      <c r="E38" s="9">
        <f t="shared" si="0"/>
        <v>0.2770519957330953</v>
      </c>
      <c r="F38" s="9">
        <f t="shared" si="1"/>
        <v>0.2770519957330953</v>
      </c>
      <c r="G38" s="7">
        <f t="shared" si="2"/>
        <v>9</v>
      </c>
      <c r="H38" s="9">
        <v>3.9926655678957697</v>
      </c>
      <c r="I38" s="9">
        <f t="shared" si="3"/>
        <v>5.8607160825187757E-2</v>
      </c>
      <c r="J38" s="7">
        <f t="shared" si="4"/>
        <v>22</v>
      </c>
      <c r="K38" s="9">
        <f t="shared" si="5"/>
        <v>1.6237230870868747E-2</v>
      </c>
      <c r="L38" s="7">
        <f t="shared" si="6"/>
        <v>15</v>
      </c>
      <c r="M38" s="6">
        <f t="shared" si="7"/>
        <v>1</v>
      </c>
      <c r="N38" s="6">
        <f t="shared" si="8"/>
        <v>1.6237230870868747E-2</v>
      </c>
    </row>
    <row r="39" spans="1:14" x14ac:dyDescent="0.25">
      <c r="A39" s="7">
        <v>50</v>
      </c>
      <c r="B39" s="7" t="s">
        <v>162</v>
      </c>
      <c r="C39" s="9">
        <v>5.7952529480653503</v>
      </c>
      <c r="D39" s="9">
        <v>4.1010525338563095</v>
      </c>
      <c r="E39" s="9">
        <f t="shared" si="0"/>
        <v>0.41311356053660375</v>
      </c>
      <c r="F39" s="9">
        <f t="shared" si="1"/>
        <v>0.41311356053660375</v>
      </c>
      <c r="G39" s="7">
        <f t="shared" si="2"/>
        <v>23</v>
      </c>
      <c r="H39" s="9">
        <v>4.9484966592427604</v>
      </c>
      <c r="I39" s="9">
        <f t="shared" si="3"/>
        <v>4.7286844707027542E-2</v>
      </c>
      <c r="J39" s="7">
        <f t="shared" si="4"/>
        <v>16</v>
      </c>
      <c r="K39" s="9">
        <f t="shared" si="5"/>
        <v>1.9534836783461604E-2</v>
      </c>
      <c r="L39" s="7">
        <f t="shared" si="6"/>
        <v>19</v>
      </c>
      <c r="M39" s="6">
        <f t="shared" si="7"/>
        <v>1</v>
      </c>
      <c r="N39" s="6">
        <f t="shared" si="8"/>
        <v>1.9534836783461604E-2</v>
      </c>
    </row>
    <row r="40" spans="1:14" x14ac:dyDescent="0.25">
      <c r="A40" s="7">
        <v>52</v>
      </c>
      <c r="B40" s="7" t="s">
        <v>163</v>
      </c>
      <c r="C40" s="9">
        <v>5.0901100819976302</v>
      </c>
      <c r="D40" s="9">
        <v>3.8051427556963198</v>
      </c>
      <c r="E40" s="9">
        <f t="shared" si="0"/>
        <v>0.33769227826675025</v>
      </c>
      <c r="F40" s="9">
        <f t="shared" si="1"/>
        <v>0.33769227826675025</v>
      </c>
      <c r="G40" s="7">
        <f t="shared" si="2"/>
        <v>17</v>
      </c>
      <c r="H40" s="9">
        <v>4.47223812854965</v>
      </c>
      <c r="I40" s="9">
        <f t="shared" si="3"/>
        <v>5.2322525396191942E-2</v>
      </c>
      <c r="J40" s="7">
        <f t="shared" si="4"/>
        <v>20</v>
      </c>
      <c r="K40" s="9">
        <f t="shared" si="5"/>
        <v>1.7668912805709956E-2</v>
      </c>
      <c r="L40" s="7">
        <f t="shared" si="6"/>
        <v>18</v>
      </c>
      <c r="M40" s="6">
        <f t="shared" si="7"/>
        <v>1</v>
      </c>
      <c r="N40" s="6">
        <f t="shared" si="8"/>
        <v>1.7668912805709956E-2</v>
      </c>
    </row>
    <row r="41" spans="1:14" x14ac:dyDescent="0.25">
      <c r="A41" s="7">
        <v>54</v>
      </c>
      <c r="B41" s="7" t="s">
        <v>164</v>
      </c>
      <c r="C41" s="9">
        <v>6.9655211985588803</v>
      </c>
      <c r="D41" s="9">
        <v>5.3957722499956198</v>
      </c>
      <c r="E41" s="9">
        <f t="shared" si="0"/>
        <v>0.29092201743031959</v>
      </c>
      <c r="F41" s="9">
        <f t="shared" si="1"/>
        <v>0.29092201743031959</v>
      </c>
      <c r="G41" s="7">
        <f t="shared" si="2"/>
        <v>11</v>
      </c>
      <c r="H41" s="9">
        <v>6.20155158929777</v>
      </c>
      <c r="I41" s="9">
        <f t="shared" si="3"/>
        <v>3.7732298069192351E-2</v>
      </c>
      <c r="J41" s="7">
        <f t="shared" si="4"/>
        <v>7</v>
      </c>
      <c r="K41" s="9">
        <f t="shared" si="5"/>
        <v>1.0977156276571592E-2</v>
      </c>
      <c r="L41" s="7">
        <f t="shared" si="6"/>
        <v>9</v>
      </c>
      <c r="M41" s="6">
        <f t="shared" si="7"/>
        <v>1</v>
      </c>
      <c r="N41" s="6">
        <f t="shared" si="8"/>
        <v>1.0977156276571592E-2</v>
      </c>
    </row>
    <row r="42" spans="1:14" x14ac:dyDescent="0.25">
      <c r="A42" s="7">
        <v>63</v>
      </c>
      <c r="B42" s="7" t="s">
        <v>165</v>
      </c>
      <c r="C42" s="9">
        <v>5.9267595452454493</v>
      </c>
      <c r="D42" s="9">
        <v>4.8215088326228202</v>
      </c>
      <c r="E42" s="9">
        <f t="shared" si="0"/>
        <v>0.22923336884594928</v>
      </c>
      <c r="F42" s="9">
        <f t="shared" si="1"/>
        <v>0.22923336884594928</v>
      </c>
      <c r="G42" s="7">
        <f t="shared" si="2"/>
        <v>7</v>
      </c>
      <c r="H42" s="9">
        <v>5.4017919717079801</v>
      </c>
      <c r="I42" s="9">
        <f t="shared" si="3"/>
        <v>4.3318734650358896E-2</v>
      </c>
      <c r="J42" s="7">
        <f t="shared" si="4"/>
        <v>10</v>
      </c>
      <c r="K42" s="9">
        <f t="shared" si="5"/>
        <v>9.9300994780455246E-3</v>
      </c>
      <c r="L42" s="7">
        <f t="shared" si="6"/>
        <v>6</v>
      </c>
      <c r="M42" s="6">
        <f t="shared" si="7"/>
        <v>1</v>
      </c>
      <c r="N42" s="6">
        <f t="shared" si="8"/>
        <v>9.9300994780455246E-3</v>
      </c>
    </row>
    <row r="43" spans="1:14" x14ac:dyDescent="0.25">
      <c r="A43" s="7">
        <v>66</v>
      </c>
      <c r="B43" s="7" t="s">
        <v>166</v>
      </c>
      <c r="C43" s="9">
        <v>7.1287423496277205</v>
      </c>
      <c r="D43" s="9">
        <v>6.1224267864327899</v>
      </c>
      <c r="E43" s="9">
        <f t="shared" si="0"/>
        <v>0.16436547112738226</v>
      </c>
      <c r="F43" s="9">
        <f t="shared" si="1"/>
        <v>0.16436547112738226</v>
      </c>
      <c r="G43" s="7">
        <f t="shared" si="2"/>
        <v>3</v>
      </c>
      <c r="H43" s="9">
        <v>6.6567981323735097</v>
      </c>
      <c r="I43" s="9">
        <f t="shared" si="3"/>
        <v>3.5151853549661979E-2</v>
      </c>
      <c r="J43" s="7">
        <f t="shared" si="4"/>
        <v>5</v>
      </c>
      <c r="K43" s="9">
        <f t="shared" si="5"/>
        <v>5.777750969690936E-3</v>
      </c>
      <c r="L43" s="7">
        <f t="shared" si="6"/>
        <v>4</v>
      </c>
      <c r="M43" s="6">
        <f t="shared" si="7"/>
        <v>1</v>
      </c>
      <c r="N43" s="6">
        <f t="shared" si="8"/>
        <v>5.777750969690936E-3</v>
      </c>
    </row>
    <row r="44" spans="1:14" x14ac:dyDescent="0.25">
      <c r="A44" s="7">
        <v>68</v>
      </c>
      <c r="B44" s="7" t="s">
        <v>167</v>
      </c>
      <c r="C44" s="9">
        <v>7.2148353173698796</v>
      </c>
      <c r="D44" s="9">
        <v>5.5961722403287499</v>
      </c>
      <c r="E44" s="9">
        <f t="shared" si="0"/>
        <v>0.28924468503243217</v>
      </c>
      <c r="F44" s="9">
        <f t="shared" si="1"/>
        <v>0.28924468503243217</v>
      </c>
      <c r="G44" s="7">
        <f t="shared" si="2"/>
        <v>10</v>
      </c>
      <c r="H44" s="9">
        <v>6.4323892740711601</v>
      </c>
      <c r="I44" s="9">
        <f t="shared" si="3"/>
        <v>3.6378207706132107E-2</v>
      </c>
      <c r="J44" s="7">
        <f t="shared" si="4"/>
        <v>6</v>
      </c>
      <c r="K44" s="9">
        <f t="shared" si="5"/>
        <v>1.0522203230004579E-2</v>
      </c>
      <c r="L44" s="7">
        <f t="shared" si="6"/>
        <v>8</v>
      </c>
      <c r="M44" s="6">
        <f t="shared" si="7"/>
        <v>1</v>
      </c>
      <c r="N44" s="6">
        <f t="shared" si="8"/>
        <v>1.0522203230004579E-2</v>
      </c>
    </row>
    <row r="45" spans="1:14" x14ac:dyDescent="0.25">
      <c r="A45" s="7">
        <v>70</v>
      </c>
      <c r="B45" s="7" t="s">
        <v>168</v>
      </c>
      <c r="C45" s="9">
        <v>6.5353380011780695</v>
      </c>
      <c r="D45" s="9">
        <v>4.0190273309956099</v>
      </c>
      <c r="E45" s="9">
        <f t="shared" si="0"/>
        <v>0.62609941733317565</v>
      </c>
      <c r="F45" s="9">
        <f t="shared" si="1"/>
        <v>0.62609941733317565</v>
      </c>
      <c r="G45" s="7">
        <f t="shared" si="2"/>
        <v>25</v>
      </c>
      <c r="H45" s="9">
        <v>5.2813276321735794</v>
      </c>
      <c r="I45" s="9">
        <f t="shared" si="3"/>
        <v>4.4306812482783349E-2</v>
      </c>
      <c r="J45" s="7">
        <f t="shared" si="4"/>
        <v>12</v>
      </c>
      <c r="K45" s="9">
        <f t="shared" si="5"/>
        <v>2.774046947936093E-2</v>
      </c>
      <c r="L45" s="7">
        <f t="shared" si="6"/>
        <v>21</v>
      </c>
      <c r="M45" s="6">
        <f t="shared" si="7"/>
        <v>1</v>
      </c>
      <c r="N45" s="6">
        <f t="shared" si="8"/>
        <v>2.774046947936093E-2</v>
      </c>
    </row>
    <row r="46" spans="1:14" x14ac:dyDescent="0.25">
      <c r="A46" s="7">
        <v>73</v>
      </c>
      <c r="B46" s="7" t="s">
        <v>169</v>
      </c>
      <c r="C46" s="9">
        <v>5.4526349330235293</v>
      </c>
      <c r="D46" s="9">
        <v>4.1984069596022398</v>
      </c>
      <c r="E46" s="9">
        <f t="shared" si="0"/>
        <v>0.29873901827280602</v>
      </c>
      <c r="F46" s="9">
        <f t="shared" si="1"/>
        <v>0.29873901827280602</v>
      </c>
      <c r="G46" s="7">
        <f t="shared" si="2"/>
        <v>13</v>
      </c>
      <c r="H46" s="9">
        <v>4.8389515026073502</v>
      </c>
      <c r="I46" s="9">
        <f t="shared" si="3"/>
        <v>4.8357333801087379E-2</v>
      </c>
      <c r="J46" s="7">
        <f t="shared" si="4"/>
        <v>17</v>
      </c>
      <c r="K46" s="9">
        <f t="shared" si="5"/>
        <v>1.4446222426027224E-2</v>
      </c>
      <c r="L46" s="7">
        <f t="shared" si="6"/>
        <v>13</v>
      </c>
      <c r="M46" s="6">
        <f t="shared" si="7"/>
        <v>1</v>
      </c>
      <c r="N46" s="6">
        <f t="shared" si="8"/>
        <v>1.4446222426027224E-2</v>
      </c>
    </row>
    <row r="47" spans="1:14" x14ac:dyDescent="0.25">
      <c r="A47" s="7">
        <v>76</v>
      </c>
      <c r="B47" s="7" t="s">
        <v>170</v>
      </c>
      <c r="C47" s="9">
        <v>5.6398090807947598</v>
      </c>
      <c r="D47" s="9">
        <v>4.7922857568988997</v>
      </c>
      <c r="E47" s="9">
        <f t="shared" si="0"/>
        <v>0.17685158333385667</v>
      </c>
      <c r="F47" s="9">
        <f t="shared" si="1"/>
        <v>0.17685158333385667</v>
      </c>
      <c r="G47" s="7">
        <f t="shared" si="2"/>
        <v>4</v>
      </c>
      <c r="H47" s="9">
        <v>5.2457858844186696</v>
      </c>
      <c r="I47" s="9">
        <f t="shared" si="3"/>
        <v>4.4607004215306133E-2</v>
      </c>
      <c r="J47" s="7">
        <f t="shared" si="4"/>
        <v>13</v>
      </c>
      <c r="K47" s="9">
        <f t="shared" si="5"/>
        <v>7.8888193232569091E-3</v>
      </c>
      <c r="L47" s="7">
        <f t="shared" si="6"/>
        <v>5</v>
      </c>
      <c r="M47" s="6">
        <f t="shared" si="7"/>
        <v>1</v>
      </c>
      <c r="N47" s="6">
        <f t="shared" si="8"/>
        <v>7.8888193232569091E-3</v>
      </c>
    </row>
    <row r="48" spans="1:14" x14ac:dyDescent="0.25">
      <c r="A48" s="7">
        <v>81</v>
      </c>
      <c r="B48" s="7" t="s">
        <v>171</v>
      </c>
      <c r="C48" s="9">
        <v>1.60284179518281</v>
      </c>
      <c r="D48" s="9">
        <v>1.14692051840807</v>
      </c>
      <c r="E48" s="9">
        <f t="shared" si="0"/>
        <v>0.39751776121989735</v>
      </c>
      <c r="F48" s="9">
        <f t="shared" si="1"/>
        <v>0.39751776121989735</v>
      </c>
      <c r="G48" s="7">
        <f t="shared" si="2"/>
        <v>21</v>
      </c>
      <c r="H48" s="9">
        <v>1.3769468498516002</v>
      </c>
      <c r="I48" s="9">
        <f t="shared" si="3"/>
        <v>0.16994032346569957</v>
      </c>
      <c r="J48" s="7">
        <f t="shared" si="4"/>
        <v>27</v>
      </c>
      <c r="K48" s="9">
        <f t="shared" si="5"/>
        <v>6.7554296925070076E-2</v>
      </c>
      <c r="L48" s="7">
        <f t="shared" si="6"/>
        <v>27</v>
      </c>
      <c r="M48" s="6">
        <f t="shared" si="7"/>
        <v>1</v>
      </c>
      <c r="N48" s="6">
        <f t="shared" si="8"/>
        <v>6.7554296925070076E-2</v>
      </c>
    </row>
    <row r="49" spans="1:25" x14ac:dyDescent="0.25">
      <c r="A49" s="7">
        <v>85</v>
      </c>
      <c r="B49" s="7" t="s">
        <v>172</v>
      </c>
      <c r="C49" s="9">
        <v>3.88279561284125</v>
      </c>
      <c r="D49" s="9">
        <v>2.5329397033990801</v>
      </c>
      <c r="E49" s="9">
        <f t="shared" si="0"/>
        <v>0.53292066432956531</v>
      </c>
      <c r="F49" s="9">
        <f t="shared" si="1"/>
        <v>0.53292066432956531</v>
      </c>
      <c r="G49" s="7">
        <f t="shared" si="2"/>
        <v>24</v>
      </c>
      <c r="H49" s="9">
        <v>3.2093529715169899</v>
      </c>
      <c r="I49" s="9">
        <f t="shared" si="3"/>
        <v>7.2911516787214262E-2</v>
      </c>
      <c r="J49" s="7">
        <f t="shared" si="4"/>
        <v>24</v>
      </c>
      <c r="K49" s="9">
        <f t="shared" si="5"/>
        <v>3.8856053963518475E-2</v>
      </c>
      <c r="L49" s="7">
        <f t="shared" si="6"/>
        <v>24</v>
      </c>
      <c r="M49" s="6">
        <f t="shared" si="7"/>
        <v>1</v>
      </c>
      <c r="N49" s="6">
        <f t="shared" si="8"/>
        <v>3.8856053963518475E-2</v>
      </c>
    </row>
    <row r="50" spans="1:25" x14ac:dyDescent="0.25">
      <c r="A50" s="7">
        <v>86</v>
      </c>
      <c r="B50" s="7" t="s">
        <v>173</v>
      </c>
      <c r="C50" s="9">
        <v>1.9085970762809601</v>
      </c>
      <c r="D50" s="9">
        <v>1.0301295121448699</v>
      </c>
      <c r="E50" s="9">
        <f t="shared" si="0"/>
        <v>0.85277390248435958</v>
      </c>
      <c r="F50" s="9">
        <f t="shared" si="1"/>
        <v>0.85277390248435958</v>
      </c>
      <c r="G50" s="7">
        <f t="shared" si="2"/>
        <v>27</v>
      </c>
      <c r="H50" s="9">
        <v>1.47288897658882</v>
      </c>
      <c r="I50" s="9">
        <f t="shared" si="3"/>
        <v>0.15887062553811304</v>
      </c>
      <c r="J50" s="7">
        <f t="shared" si="4"/>
        <v>26</v>
      </c>
      <c r="K50" s="9">
        <f t="shared" si="5"/>
        <v>0.135480723330268</v>
      </c>
      <c r="L50" s="7">
        <f t="shared" si="6"/>
        <v>28</v>
      </c>
      <c r="M50" s="6">
        <f t="shared" si="7"/>
        <v>1</v>
      </c>
      <c r="N50" s="6">
        <f t="shared" si="8"/>
        <v>0.135480723330268</v>
      </c>
    </row>
    <row r="51" spans="1:25" x14ac:dyDescent="0.25">
      <c r="A51" s="7">
        <v>88</v>
      </c>
      <c r="B51" s="7" t="s">
        <v>116</v>
      </c>
      <c r="C51" s="9" t="s">
        <v>186</v>
      </c>
      <c r="D51" s="9" t="s">
        <v>186</v>
      </c>
      <c r="E51" s="9" t="s">
        <v>186</v>
      </c>
      <c r="F51" s="9" t="s">
        <v>186</v>
      </c>
      <c r="G51" s="8" t="s">
        <v>186</v>
      </c>
      <c r="H51" s="9" t="s">
        <v>186</v>
      </c>
      <c r="I51" s="9" t="s">
        <v>186</v>
      </c>
      <c r="J51" s="8" t="s">
        <v>186</v>
      </c>
      <c r="K51" s="9" t="s">
        <v>186</v>
      </c>
      <c r="L51" s="8" t="s">
        <v>186</v>
      </c>
      <c r="M51" s="6">
        <f t="shared" si="7"/>
        <v>1</v>
      </c>
      <c r="N51" s="6" t="e">
        <f t="shared" si="8"/>
        <v>#VALUE!</v>
      </c>
    </row>
    <row r="52" spans="1:25" x14ac:dyDescent="0.25">
      <c r="A52" s="7">
        <v>91</v>
      </c>
      <c r="B52" s="7" t="s">
        <v>174</v>
      </c>
      <c r="C52" s="9">
        <v>1.09729334308705</v>
      </c>
      <c r="D52" s="9">
        <v>0.55704487692789795</v>
      </c>
      <c r="E52" s="9">
        <f t="shared" si="0"/>
        <v>0.96984729334308195</v>
      </c>
      <c r="F52" s="9">
        <f t="shared" si="1"/>
        <v>0.96984729334308195</v>
      </c>
      <c r="G52" s="7">
        <f t="shared" si="2"/>
        <v>30</v>
      </c>
      <c r="H52" s="9">
        <v>0.82050550273799105</v>
      </c>
      <c r="I52" s="9">
        <f t="shared" si="3"/>
        <v>0.28518857250562396</v>
      </c>
      <c r="J52" s="7">
        <f t="shared" si="4"/>
        <v>29</v>
      </c>
      <c r="K52" s="9">
        <f t="shared" si="5"/>
        <v>0.2765893651369567</v>
      </c>
      <c r="L52" s="7">
        <f t="shared" si="6"/>
        <v>30</v>
      </c>
      <c r="M52" s="6">
        <f t="shared" si="7"/>
        <v>1</v>
      </c>
      <c r="N52" s="6">
        <f t="shared" si="8"/>
        <v>0.2765893651369567</v>
      </c>
    </row>
    <row r="53" spans="1:25" x14ac:dyDescent="0.25">
      <c r="A53" s="7">
        <v>94</v>
      </c>
      <c r="B53" s="7" t="s">
        <v>175</v>
      </c>
      <c r="C53" s="9">
        <v>0.35246431298830999</v>
      </c>
      <c r="D53" s="9">
        <v>0.322875746650164</v>
      </c>
      <c r="E53" s="9">
        <f t="shared" si="0"/>
        <v>9.1640721376961207E-2</v>
      </c>
      <c r="F53" s="9">
        <f t="shared" si="1"/>
        <v>9.1640721376961207E-2</v>
      </c>
      <c r="G53" s="7">
        <f t="shared" si="2"/>
        <v>2</v>
      </c>
      <c r="H53" s="9">
        <v>0.33702185024995801</v>
      </c>
      <c r="I53" s="9">
        <f t="shared" si="3"/>
        <v>0.6943134188044715</v>
      </c>
      <c r="J53" s="7">
        <f t="shared" si="4"/>
        <v>30</v>
      </c>
      <c r="K53" s="9">
        <f t="shared" si="5"/>
        <v>6.3627382560945953E-2</v>
      </c>
      <c r="L53" s="7">
        <f t="shared" si="6"/>
        <v>26</v>
      </c>
      <c r="M53" s="6">
        <f t="shared" si="7"/>
        <v>1</v>
      </c>
      <c r="N53" s="6">
        <f t="shared" si="8"/>
        <v>6.3627382560945953E-2</v>
      </c>
    </row>
    <row r="54" spans="1:25" x14ac:dyDescent="0.25">
      <c r="A54" s="7">
        <v>95</v>
      </c>
      <c r="B54" s="7" t="s">
        <v>176</v>
      </c>
      <c r="C54" s="9">
        <v>1.6028110840551102</v>
      </c>
      <c r="D54" s="9">
        <v>0.90599604656270605</v>
      </c>
      <c r="E54" s="9">
        <f t="shared" si="0"/>
        <v>0.76911487653404009</v>
      </c>
      <c r="F54" s="9">
        <f t="shared" si="1"/>
        <v>0.76911487653404009</v>
      </c>
      <c r="G54" s="7">
        <f t="shared" si="2"/>
        <v>26</v>
      </c>
      <c r="H54" s="9">
        <v>1.2342631449024899</v>
      </c>
      <c r="I54" s="9">
        <f t="shared" si="3"/>
        <v>0.18958582213628644</v>
      </c>
      <c r="J54" s="7">
        <f t="shared" si="4"/>
        <v>28</v>
      </c>
      <c r="K54" s="9">
        <f t="shared" si="5"/>
        <v>0.14581327618495443</v>
      </c>
      <c r="L54" s="7">
        <f t="shared" si="6"/>
        <v>29</v>
      </c>
      <c r="M54" s="6">
        <f t="shared" si="7"/>
        <v>1</v>
      </c>
      <c r="N54" s="6">
        <f t="shared" si="8"/>
        <v>0.14581327618495443</v>
      </c>
    </row>
    <row r="55" spans="1:25" x14ac:dyDescent="0.25">
      <c r="A55" s="7">
        <v>97</v>
      </c>
      <c r="B55" s="7" t="s">
        <v>177</v>
      </c>
      <c r="C55" s="9">
        <v>0.39022867400296601</v>
      </c>
      <c r="D55" s="9">
        <v>0.204151071793127</v>
      </c>
      <c r="E55" s="9">
        <f t="shared" si="0"/>
        <v>0.91147012149119444</v>
      </c>
      <c r="F55" s="9">
        <f t="shared" si="1"/>
        <v>0.91147012149119444</v>
      </c>
      <c r="G55" s="7">
        <f t="shared" si="2"/>
        <v>29</v>
      </c>
      <c r="H55" s="9">
        <v>0.29082448742184103</v>
      </c>
      <c r="I55" s="9">
        <f t="shared" si="3"/>
        <v>0.8046048499328794</v>
      </c>
      <c r="J55" s="7">
        <f t="shared" si="4"/>
        <v>31</v>
      </c>
      <c r="K55" s="9">
        <f t="shared" si="5"/>
        <v>0.73337328032072591</v>
      </c>
      <c r="L55" s="7">
        <f t="shared" si="6"/>
        <v>31</v>
      </c>
      <c r="M55" s="6">
        <f t="shared" si="7"/>
        <v>1</v>
      </c>
      <c r="N55" s="6">
        <f t="shared" si="8"/>
        <v>0.73337328032072591</v>
      </c>
    </row>
    <row r="56" spans="1:25" x14ac:dyDescent="0.25">
      <c r="A56" s="7">
        <v>99</v>
      </c>
      <c r="B56" s="7" t="s">
        <v>178</v>
      </c>
      <c r="C56" s="9">
        <v>0.365106272004173</v>
      </c>
      <c r="D56" s="9">
        <v>0.11668066834686801</v>
      </c>
      <c r="E56" s="9">
        <f>(C56-D56)/D56</f>
        <v>2.129106793584572</v>
      </c>
      <c r="F56" s="9">
        <f t="shared" si="1"/>
        <v>2.129106793584572</v>
      </c>
      <c r="G56" s="7">
        <f t="shared" si="2"/>
        <v>32</v>
      </c>
      <c r="H56" s="9">
        <v>0.23399879305885699</v>
      </c>
      <c r="I56" s="9">
        <f t="shared" si="3"/>
        <v>1</v>
      </c>
      <c r="J56" s="7">
        <f t="shared" si="4"/>
        <v>32</v>
      </c>
      <c r="K56" s="9">
        <f t="shared" si="5"/>
        <v>2.129106793584572</v>
      </c>
      <c r="L56" s="7">
        <f t="shared" si="6"/>
        <v>32</v>
      </c>
      <c r="M56" s="6">
        <f t="shared" si="7"/>
        <v>1</v>
      </c>
      <c r="N56" s="6">
        <f t="shared" si="8"/>
        <v>2.129106793584572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5.1788673918581862</v>
      </c>
      <c r="D58" s="29">
        <f>AVERAGE(D24:D56)</f>
        <v>3.8808412379067612</v>
      </c>
      <c r="E58" s="29">
        <f>AVERAGE(E24:E56)</f>
        <v>0.47279576764779929</v>
      </c>
      <c r="F58" s="29">
        <f>AVERAGE(F24:F56)</f>
        <v>0.47279576764779929</v>
      </c>
      <c r="G58" s="26" t="s">
        <v>124</v>
      </c>
      <c r="H58" s="29">
        <f>AVERAGE(H24:H56)</f>
        <v>4.5448420360040016</v>
      </c>
      <c r="I58" s="29">
        <f>AVERAGE(I24:I56)</f>
        <v>0.13921379795315664</v>
      </c>
      <c r="J58" s="26" t="s">
        <v>124</v>
      </c>
      <c r="K58" s="29">
        <f>AVERAGE(K24:K56)</f>
        <v>0.12470691310332607</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2.9992520212490223</v>
      </c>
      <c r="D59" s="29">
        <f>_xlfn.STDEV.S(D24:D56)</f>
        <v>2.5232057506543595</v>
      </c>
      <c r="E59" s="29">
        <f>_xlfn.STDEV.S(E24:E56)</f>
        <v>0.400473742536128</v>
      </c>
      <c r="F59" s="29">
        <f>_xlfn.STDEV.S(F24:F56)</f>
        <v>0.400473742536128</v>
      </c>
      <c r="G59" s="26" t="s">
        <v>124</v>
      </c>
      <c r="H59" s="29">
        <f>_xlfn.STDEV.S(H24:H56)</f>
        <v>2.7588478965364027</v>
      </c>
      <c r="I59" s="29">
        <f>_xlfn.STDEV.S(I24:I56)</f>
        <v>0.23679225136009036</v>
      </c>
      <c r="J59" s="26" t="s">
        <v>124</v>
      </c>
      <c r="K59" s="29">
        <f>_xlfn.STDEV.S(K24:K56)</f>
        <v>0.38978445782780097</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8.9955126869663466</v>
      </c>
      <c r="D60" s="29">
        <f>_xlfn.VAR.S(D24:D56)</f>
        <v>6.3665672601352288</v>
      </c>
      <c r="E60" s="29">
        <f>_xlfn.VAR.S(E24:E56)</f>
        <v>0.16037921846089295</v>
      </c>
      <c r="F60" s="29">
        <f>_xlfn.VAR.S(F24:F56)</f>
        <v>0.16037921846089295</v>
      </c>
      <c r="G60" s="26" t="s">
        <v>124</v>
      </c>
      <c r="H60" s="29">
        <f>_xlfn.VAR.S(H24:H56)</f>
        <v>7.6112417162233346</v>
      </c>
      <c r="I60" s="29">
        <f>_xlfn.VAR.S(I24:I56)</f>
        <v>5.6070570304180216E-2</v>
      </c>
      <c r="J60" s="26" t="s">
        <v>124</v>
      </c>
      <c r="K60" s="29">
        <f>_xlfn.VAR.S(K24:K56)</f>
        <v>0.15193192356411275</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15.3064548025941</v>
      </c>
      <c r="D61" s="29">
        <f>MAX(D24:D56)</f>
        <v>12.897735717774001</v>
      </c>
      <c r="E61" s="29">
        <f>MAX(E24:E56)</f>
        <v>2.129106793584572</v>
      </c>
      <c r="F61" s="29">
        <f>MAX(F24:F56)</f>
        <v>2.129106793584572</v>
      </c>
      <c r="G61" s="26" t="s">
        <v>124</v>
      </c>
      <c r="H61" s="29">
        <f>MAX(H24:H56)</f>
        <v>14.169345593426399</v>
      </c>
      <c r="I61" s="29">
        <f>MAX(I24:I56)</f>
        <v>1</v>
      </c>
      <c r="J61" s="26" t="s">
        <v>124</v>
      </c>
      <c r="K61" s="29">
        <f>MAX(K24:K56)</f>
        <v>2.129106793584572</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0.35246431298830999</v>
      </c>
      <c r="D62" s="29">
        <f>MIN(D24:D56)</f>
        <v>0.11668066834686801</v>
      </c>
      <c r="E62" s="29">
        <f>MIN(E24:E56)</f>
        <v>8.0838394131094338E-2</v>
      </c>
      <c r="F62" s="29">
        <f>MIN(F24:F56)</f>
        <v>8.0838394131094338E-2</v>
      </c>
      <c r="G62" s="26" t="s">
        <v>124</v>
      </c>
      <c r="H62" s="29">
        <f>MIN(H24:H56)</f>
        <v>0.23399879305885699</v>
      </c>
      <c r="I62" s="29">
        <f>MIN(I24:I56)</f>
        <v>1.6514438970803021E-2</v>
      </c>
      <c r="J62" s="26" t="s">
        <v>124</v>
      </c>
      <c r="K62" s="29">
        <f>MIN(K24:K56)</f>
        <v>3.0841571880909466E-3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0 G52: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0 J52: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0 L52: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4F60F-AAA7-48CE-B463-8FD4973244F7}">
  <sheetPr>
    <tabColor rgb="FF00B050"/>
  </sheetPr>
  <dimension ref="A14:Y64"/>
  <sheetViews>
    <sheetView zoomScale="80" zoomScaleNormal="80" workbookViewId="0"/>
  </sheetViews>
  <sheetFormatPr baseColWidth="10" defaultColWidth="10.625" defaultRowHeight="15" x14ac:dyDescent="0.25"/>
  <cols>
    <col min="1" max="1" width="15.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200</v>
      </c>
      <c r="I15" s="35"/>
      <c r="J15" s="35"/>
      <c r="K15" s="35"/>
      <c r="L15" s="35"/>
    </row>
    <row r="16" spans="1:12" s="3" customFormat="1" ht="44.1" customHeight="1" x14ac:dyDescent="0.25">
      <c r="A16" s="2" t="s">
        <v>5</v>
      </c>
      <c r="B16" s="36" t="s">
        <v>56</v>
      </c>
      <c r="C16" s="36"/>
      <c r="D16" s="36"/>
      <c r="E16" s="36"/>
      <c r="F16" s="36"/>
      <c r="G16" s="36"/>
      <c r="H16" s="36"/>
      <c r="I16" s="36"/>
      <c r="J16" s="36"/>
      <c r="K16" s="36"/>
      <c r="L16" s="36"/>
    </row>
    <row r="17" spans="1:14" s="3" customFormat="1" ht="44.1" customHeight="1" x14ac:dyDescent="0.25">
      <c r="A17" s="2" t="s">
        <v>66</v>
      </c>
      <c r="B17" s="36" t="s">
        <v>220</v>
      </c>
      <c r="C17" s="36"/>
      <c r="D17" s="36"/>
      <c r="E17" s="36"/>
      <c r="F17" s="36"/>
      <c r="G17" s="36"/>
      <c r="H17" s="36"/>
      <c r="I17" s="36"/>
      <c r="J17" s="36"/>
      <c r="K17" s="36"/>
      <c r="L17" s="36"/>
    </row>
    <row r="18" spans="1:14" s="3" customFormat="1" ht="44.1" customHeight="1" x14ac:dyDescent="0.25">
      <c r="A18" s="2" t="s">
        <v>68</v>
      </c>
      <c r="B18" s="36" t="s">
        <v>221</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245</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185</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2.6905529838399702</v>
      </c>
      <c r="D24" s="9">
        <v>2.3576830064104999</v>
      </c>
      <c r="E24" s="9">
        <f>(C24-D24)/D24</f>
        <v>0.1411852129927571</v>
      </c>
      <c r="F24" s="8">
        <f>ABS(E24)</f>
        <v>0.1411852129927571</v>
      </c>
      <c r="G24" s="7">
        <f>RANK(F24,$F$24:$F$56,1)</f>
        <v>10</v>
      </c>
      <c r="H24" s="9">
        <v>2.5322362622074999</v>
      </c>
      <c r="I24" s="9">
        <f>MIN($H$24:$H$56)/H24</f>
        <v>1.3809958907982867E-2</v>
      </c>
      <c r="J24" s="7">
        <f>RANK(I24,$I$24:$I$56,1)</f>
        <v>7</v>
      </c>
      <c r="K24" s="8">
        <f>I24*F24</f>
        <v>1.9497619898447844E-3</v>
      </c>
      <c r="L24" s="7">
        <f>RANK(K24,$K$24:$K$56,1)</f>
        <v>7</v>
      </c>
      <c r="M24" s="6">
        <f>IF(E24&gt;0,1,-1)</f>
        <v>1</v>
      </c>
      <c r="N24" s="6">
        <f>K24*M24</f>
        <v>1.9497619898447844E-3</v>
      </c>
    </row>
    <row r="25" spans="1:14" x14ac:dyDescent="0.25">
      <c r="A25" s="7">
        <v>8</v>
      </c>
      <c r="B25" s="7" t="s">
        <v>148</v>
      </c>
      <c r="C25" s="9">
        <v>2.7340501740504597</v>
      </c>
      <c r="D25" s="9">
        <v>2.5685911854722701</v>
      </c>
      <c r="E25" s="9">
        <f t="shared" ref="E25:E54" si="0">(C25-D25)/D25</f>
        <v>6.44162409004638E-2</v>
      </c>
      <c r="F25" s="8">
        <f t="shared" ref="F25:F56" si="1">ABS(E25)</f>
        <v>6.44162409004638E-2</v>
      </c>
      <c r="G25" s="7">
        <f t="shared" ref="G25:G56" si="2">RANK(F25,$F$24:$F$56,1)</f>
        <v>4</v>
      </c>
      <c r="H25" s="9">
        <v>2.6544358728448199</v>
      </c>
      <c r="I25" s="9">
        <f t="shared" ref="I25:I56" si="3">MIN($H$24:$H$56)/H25</f>
        <v>1.3174203635558716E-2</v>
      </c>
      <c r="J25" s="7">
        <f t="shared" ref="J25:J56" si="4">RANK(I25,$I$24:$I$56,1)</f>
        <v>5</v>
      </c>
      <c r="K25" s="8">
        <f t="shared" ref="K25:K56" si="5">I25*F25</f>
        <v>8.4863267505991627E-4</v>
      </c>
      <c r="L25" s="7">
        <f t="shared" ref="L25:L56" si="6">RANK(K25,$K$24:$K$56,1)</f>
        <v>4</v>
      </c>
      <c r="M25" s="6">
        <f t="shared" ref="M25:M56" si="7">IF(E25&gt;0,1,-1)</f>
        <v>1</v>
      </c>
      <c r="N25" s="6">
        <f t="shared" ref="N25:N56" si="8">K25*M25</f>
        <v>8.4863267505991627E-4</v>
      </c>
    </row>
    <row r="26" spans="1:14" x14ac:dyDescent="0.25">
      <c r="A26" s="7">
        <v>11</v>
      </c>
      <c r="B26" s="7" t="s">
        <v>149</v>
      </c>
      <c r="C26" s="9">
        <v>10.0779154313917</v>
      </c>
      <c r="D26" s="9">
        <v>8.2724782644912906</v>
      </c>
      <c r="E26" s="9">
        <f t="shared" si="0"/>
        <v>0.21824622672628241</v>
      </c>
      <c r="F26" s="8">
        <f t="shared" si="1"/>
        <v>0.21824622672628241</v>
      </c>
      <c r="G26" s="7">
        <f t="shared" si="2"/>
        <v>12</v>
      </c>
      <c r="H26" s="9">
        <v>9.2256038264419402</v>
      </c>
      <c r="I26" s="9">
        <f t="shared" si="3"/>
        <v>3.7905463300039288E-3</v>
      </c>
      <c r="J26" s="7">
        <f t="shared" si="4"/>
        <v>1</v>
      </c>
      <c r="K26" s="8">
        <f t="shared" si="5"/>
        <v>8.2727243375451515E-4</v>
      </c>
      <c r="L26" s="7">
        <f t="shared" si="6"/>
        <v>3</v>
      </c>
      <c r="M26" s="6">
        <f t="shared" si="7"/>
        <v>1</v>
      </c>
      <c r="N26" s="6">
        <f t="shared" si="8"/>
        <v>8.2727243375451515E-4</v>
      </c>
    </row>
    <row r="27" spans="1:14" x14ac:dyDescent="0.25">
      <c r="A27" s="7">
        <v>13</v>
      </c>
      <c r="B27" s="7" t="s">
        <v>150</v>
      </c>
      <c r="C27" s="9">
        <v>2.9094316418260098</v>
      </c>
      <c r="D27" s="9">
        <v>2.1473126995256999</v>
      </c>
      <c r="E27" s="9">
        <f t="shared" si="0"/>
        <v>0.35491754063981795</v>
      </c>
      <c r="F27" s="8">
        <f t="shared" si="1"/>
        <v>0.35491754063981795</v>
      </c>
      <c r="G27" s="7">
        <f t="shared" si="2"/>
        <v>20</v>
      </c>
      <c r="H27" s="9">
        <v>2.5353917063883999</v>
      </c>
      <c r="I27" s="9">
        <f t="shared" si="3"/>
        <v>1.379277160143577E-2</v>
      </c>
      <c r="J27" s="7">
        <f t="shared" si="4"/>
        <v>6</v>
      </c>
      <c r="K27" s="8">
        <f t="shared" si="5"/>
        <v>4.8952965753883068E-3</v>
      </c>
      <c r="L27" s="7">
        <f t="shared" si="6"/>
        <v>12</v>
      </c>
      <c r="M27" s="6">
        <f t="shared" si="7"/>
        <v>1</v>
      </c>
      <c r="N27" s="6">
        <f t="shared" si="8"/>
        <v>4.8952965753883068E-3</v>
      </c>
    </row>
    <row r="28" spans="1:14" x14ac:dyDescent="0.25">
      <c r="A28" s="7">
        <v>15</v>
      </c>
      <c r="B28" s="7" t="s">
        <v>151</v>
      </c>
      <c r="C28" s="9">
        <v>5.3350139744800504</v>
      </c>
      <c r="D28" s="9">
        <v>4.1414700407506206</v>
      </c>
      <c r="E28" s="9">
        <f t="shared" si="0"/>
        <v>0.28819330382337038</v>
      </c>
      <c r="F28" s="8">
        <f t="shared" si="1"/>
        <v>0.28819330382337038</v>
      </c>
      <c r="G28" s="7">
        <f t="shared" si="2"/>
        <v>15</v>
      </c>
      <c r="H28" s="9">
        <v>4.7529412688380601</v>
      </c>
      <c r="I28" s="9">
        <f t="shared" si="3"/>
        <v>7.3575659256860017E-3</v>
      </c>
      <c r="J28" s="7">
        <f t="shared" si="4"/>
        <v>3</v>
      </c>
      <c r="K28" s="8">
        <f t="shared" si="5"/>
        <v>2.1204012322217033E-3</v>
      </c>
      <c r="L28" s="7">
        <f t="shared" si="6"/>
        <v>8</v>
      </c>
      <c r="M28" s="6">
        <f t="shared" si="7"/>
        <v>1</v>
      </c>
      <c r="N28" s="6">
        <f t="shared" si="8"/>
        <v>2.1204012322217033E-3</v>
      </c>
    </row>
    <row r="29" spans="1:14" x14ac:dyDescent="0.25">
      <c r="A29" s="7">
        <v>17</v>
      </c>
      <c r="B29" s="7" t="s">
        <v>152</v>
      </c>
      <c r="C29" s="9">
        <v>2.8712558643089099</v>
      </c>
      <c r="D29" s="9">
        <v>2.6991788657511102</v>
      </c>
      <c r="E29" s="9">
        <f t="shared" si="0"/>
        <v>6.3751610069722145E-2</v>
      </c>
      <c r="F29" s="8">
        <f t="shared" si="1"/>
        <v>6.3751610069722145E-2</v>
      </c>
      <c r="G29" s="7">
        <f t="shared" si="2"/>
        <v>3</v>
      </c>
      <c r="H29" s="9">
        <v>2.7891929392359502</v>
      </c>
      <c r="I29" s="9">
        <f t="shared" si="3"/>
        <v>1.2537705167133088E-2</v>
      </c>
      <c r="J29" s="7">
        <f t="shared" si="4"/>
        <v>4</v>
      </c>
      <c r="K29" s="8">
        <f t="shared" si="5"/>
        <v>7.992988909842092E-4</v>
      </c>
      <c r="L29" s="7">
        <f t="shared" si="6"/>
        <v>2</v>
      </c>
      <c r="M29" s="6">
        <f t="shared" si="7"/>
        <v>1</v>
      </c>
      <c r="N29" s="6">
        <f t="shared" si="8"/>
        <v>7.992988909842092E-4</v>
      </c>
    </row>
    <row r="30" spans="1:14" x14ac:dyDescent="0.25">
      <c r="A30" s="7">
        <v>18</v>
      </c>
      <c r="B30" s="7" t="s">
        <v>153</v>
      </c>
      <c r="C30" s="9">
        <v>0.76985809818952899</v>
      </c>
      <c r="D30" s="9">
        <v>0.61469245759276003</v>
      </c>
      <c r="E30" s="9">
        <f t="shared" si="0"/>
        <v>0.25242808607807543</v>
      </c>
      <c r="F30" s="8">
        <f t="shared" si="1"/>
        <v>0.25242808607807543</v>
      </c>
      <c r="G30" s="7">
        <f t="shared" si="2"/>
        <v>14</v>
      </c>
      <c r="H30" s="9">
        <v>0.69236471944532396</v>
      </c>
      <c r="I30" s="9">
        <f t="shared" si="3"/>
        <v>5.0508175451812992E-2</v>
      </c>
      <c r="J30" s="7">
        <f t="shared" si="4"/>
        <v>22</v>
      </c>
      <c r="K30" s="8">
        <f t="shared" si="5"/>
        <v>1.2749682060596786E-2</v>
      </c>
      <c r="L30" s="7">
        <f t="shared" si="6"/>
        <v>20</v>
      </c>
      <c r="M30" s="6">
        <f t="shared" si="7"/>
        <v>1</v>
      </c>
      <c r="N30" s="6">
        <f t="shared" si="8"/>
        <v>1.2749682060596786E-2</v>
      </c>
    </row>
    <row r="31" spans="1:14" x14ac:dyDescent="0.25">
      <c r="A31" s="7">
        <v>19</v>
      </c>
      <c r="B31" s="7" t="s">
        <v>154</v>
      </c>
      <c r="C31" s="9">
        <v>1.16043881537451</v>
      </c>
      <c r="D31" s="9">
        <v>0.9647688901237319</v>
      </c>
      <c r="E31" s="9">
        <f t="shared" si="0"/>
        <v>0.20281533458824877</v>
      </c>
      <c r="F31" s="8">
        <f t="shared" si="1"/>
        <v>0.20281533458824877</v>
      </c>
      <c r="G31" s="7">
        <f t="shared" si="2"/>
        <v>11</v>
      </c>
      <c r="H31" s="9">
        <v>1.06479591411646</v>
      </c>
      <c r="I31" s="9">
        <f t="shared" si="3"/>
        <v>3.2842048192312012E-2</v>
      </c>
      <c r="J31" s="7">
        <f t="shared" si="4"/>
        <v>17</v>
      </c>
      <c r="K31" s="8">
        <f t="shared" si="5"/>
        <v>6.6608709926871514E-3</v>
      </c>
      <c r="L31" s="7">
        <f t="shared" si="6"/>
        <v>15</v>
      </c>
      <c r="M31" s="6">
        <f t="shared" si="7"/>
        <v>1</v>
      </c>
      <c r="N31" s="6">
        <f t="shared" si="8"/>
        <v>6.6608709926871514E-3</v>
      </c>
    </row>
    <row r="32" spans="1:14" x14ac:dyDescent="0.25">
      <c r="A32" s="7">
        <v>20</v>
      </c>
      <c r="B32" s="7" t="s">
        <v>155</v>
      </c>
      <c r="C32" s="9">
        <v>0.73155774475141799</v>
      </c>
      <c r="D32" s="9">
        <v>0.41316082491690298</v>
      </c>
      <c r="E32" s="9">
        <f t="shared" si="0"/>
        <v>0.770636760875266</v>
      </c>
      <c r="F32" s="8">
        <f t="shared" si="1"/>
        <v>0.770636760875266</v>
      </c>
      <c r="G32" s="7">
        <f t="shared" si="2"/>
        <v>29</v>
      </c>
      <c r="H32" s="9">
        <v>0.57606359903552196</v>
      </c>
      <c r="I32" s="9">
        <f t="shared" si="3"/>
        <v>6.0705239464771896E-2</v>
      </c>
      <c r="J32" s="7">
        <f t="shared" si="4"/>
        <v>24</v>
      </c>
      <c r="K32" s="8">
        <f t="shared" si="5"/>
        <v>4.6781689109289183E-2</v>
      </c>
      <c r="L32" s="7">
        <f t="shared" si="6"/>
        <v>26</v>
      </c>
      <c r="M32" s="6">
        <f t="shared" si="7"/>
        <v>1</v>
      </c>
      <c r="N32" s="6">
        <f t="shared" si="8"/>
        <v>4.6781689109289183E-2</v>
      </c>
    </row>
    <row r="33" spans="1:14" x14ac:dyDescent="0.25">
      <c r="A33" s="7">
        <v>23</v>
      </c>
      <c r="B33" s="7" t="s">
        <v>156</v>
      </c>
      <c r="C33" s="9">
        <v>0.82091559822837501</v>
      </c>
      <c r="D33" s="9">
        <v>0.80237388043769498</v>
      </c>
      <c r="E33" s="9">
        <f t="shared" si="0"/>
        <v>2.3108575992734866E-2</v>
      </c>
      <c r="F33" s="8">
        <f t="shared" si="1"/>
        <v>2.3108575992734866E-2</v>
      </c>
      <c r="G33" s="7">
        <f t="shared" si="2"/>
        <v>1</v>
      </c>
      <c r="H33" s="9">
        <v>0.81179641667987901</v>
      </c>
      <c r="I33" s="9">
        <f t="shared" si="3"/>
        <v>4.3077399712371088E-2</v>
      </c>
      <c r="J33" s="7">
        <f t="shared" si="4"/>
        <v>21</v>
      </c>
      <c r="K33" s="8">
        <f t="shared" si="5"/>
        <v>9.9545736482274227E-4</v>
      </c>
      <c r="L33" s="7">
        <f t="shared" si="6"/>
        <v>5</v>
      </c>
      <c r="M33" s="6">
        <f t="shared" si="7"/>
        <v>1</v>
      </c>
      <c r="N33" s="6">
        <f t="shared" si="8"/>
        <v>9.9545736482274227E-4</v>
      </c>
    </row>
    <row r="34" spans="1:14" x14ac:dyDescent="0.25">
      <c r="A34" s="7">
        <v>25</v>
      </c>
      <c r="B34" s="7" t="s">
        <v>157</v>
      </c>
      <c r="C34" s="9">
        <v>1.0915299009980901</v>
      </c>
      <c r="D34" s="9">
        <v>0.95781611891400198</v>
      </c>
      <c r="E34" s="9">
        <f t="shared" si="0"/>
        <v>0.13960276867724514</v>
      </c>
      <c r="F34" s="8">
        <f t="shared" si="1"/>
        <v>0.13960276867724514</v>
      </c>
      <c r="G34" s="7">
        <f t="shared" si="2"/>
        <v>9</v>
      </c>
      <c r="H34" s="9">
        <v>1.02617899082816</v>
      </c>
      <c r="I34" s="9">
        <f t="shared" si="3"/>
        <v>3.4077952325030261E-2</v>
      </c>
      <c r="J34" s="7">
        <f t="shared" si="4"/>
        <v>19</v>
      </c>
      <c r="K34" s="8">
        <f t="shared" si="5"/>
        <v>4.757376495425388E-3</v>
      </c>
      <c r="L34" s="7">
        <f t="shared" si="6"/>
        <v>11</v>
      </c>
      <c r="M34" s="6">
        <f t="shared" si="7"/>
        <v>1</v>
      </c>
      <c r="N34" s="6">
        <f t="shared" si="8"/>
        <v>4.757376495425388E-3</v>
      </c>
    </row>
    <row r="35" spans="1:14" x14ac:dyDescent="0.25">
      <c r="A35" s="7">
        <v>27</v>
      </c>
      <c r="B35" s="7" t="s">
        <v>158</v>
      </c>
      <c r="C35" s="9">
        <v>1.7583616207016499</v>
      </c>
      <c r="D35" s="9">
        <v>0.71965297837070608</v>
      </c>
      <c r="E35" s="9">
        <f t="shared" si="0"/>
        <v>1.4433465483358097</v>
      </c>
      <c r="F35" s="8">
        <f t="shared" si="1"/>
        <v>1.4433465483358097</v>
      </c>
      <c r="G35" s="7">
        <f t="shared" si="2"/>
        <v>31</v>
      </c>
      <c r="H35" s="9">
        <v>1.25306627006355</v>
      </c>
      <c r="I35" s="9">
        <f t="shared" si="3"/>
        <v>2.7907605177670429E-2</v>
      </c>
      <c r="J35" s="7">
        <f t="shared" si="4"/>
        <v>13</v>
      </c>
      <c r="K35" s="8">
        <f t="shared" si="5"/>
        <v>4.0280345605509187E-2</v>
      </c>
      <c r="L35" s="7">
        <f t="shared" si="6"/>
        <v>25</v>
      </c>
      <c r="M35" s="6">
        <f t="shared" si="7"/>
        <v>1</v>
      </c>
      <c r="N35" s="6">
        <f t="shared" si="8"/>
        <v>4.0280345605509187E-2</v>
      </c>
    </row>
    <row r="36" spans="1:14" x14ac:dyDescent="0.25">
      <c r="A36" s="7">
        <v>41</v>
      </c>
      <c r="B36" s="7" t="s">
        <v>159</v>
      </c>
      <c r="C36" s="9">
        <v>1.8193517398259</v>
      </c>
      <c r="D36" s="9">
        <v>1.2612785159890398</v>
      </c>
      <c r="E36" s="9">
        <f t="shared" si="0"/>
        <v>0.44246628858118892</v>
      </c>
      <c r="F36" s="8">
        <f t="shared" si="1"/>
        <v>0.44246628858118892</v>
      </c>
      <c r="G36" s="7">
        <f t="shared" si="2"/>
        <v>24</v>
      </c>
      <c r="H36" s="9">
        <v>1.54456051330473</v>
      </c>
      <c r="I36" s="9">
        <f t="shared" si="3"/>
        <v>2.2640795504714789E-2</v>
      </c>
      <c r="J36" s="7">
        <f t="shared" si="4"/>
        <v>10</v>
      </c>
      <c r="K36" s="8">
        <f t="shared" si="5"/>
        <v>1.0017788757496818E-2</v>
      </c>
      <c r="L36" s="7">
        <f t="shared" si="6"/>
        <v>18</v>
      </c>
      <c r="M36" s="6">
        <f t="shared" si="7"/>
        <v>1</v>
      </c>
      <c r="N36" s="6">
        <f t="shared" si="8"/>
        <v>1.0017788757496818E-2</v>
      </c>
    </row>
    <row r="37" spans="1:14" x14ac:dyDescent="0.25">
      <c r="A37" s="7">
        <v>44</v>
      </c>
      <c r="B37" s="7" t="s">
        <v>160</v>
      </c>
      <c r="C37" s="9">
        <v>0.63341294410884807</v>
      </c>
      <c r="D37" s="9">
        <v>0.40789664253770797</v>
      </c>
      <c r="E37" s="9">
        <f t="shared" si="0"/>
        <v>0.55287609176702712</v>
      </c>
      <c r="F37" s="8">
        <f t="shared" si="1"/>
        <v>0.55287609176702712</v>
      </c>
      <c r="G37" s="7">
        <f t="shared" si="2"/>
        <v>26</v>
      </c>
      <c r="H37" s="9">
        <v>0.524884354747856</v>
      </c>
      <c r="I37" s="9">
        <f t="shared" si="3"/>
        <v>6.6624349554462586E-2</v>
      </c>
      <c r="J37" s="7">
        <f t="shared" si="4"/>
        <v>25</v>
      </c>
      <c r="K37" s="8">
        <f t="shared" si="5"/>
        <v>3.6835009998191552E-2</v>
      </c>
      <c r="L37" s="7">
        <f t="shared" si="6"/>
        <v>24</v>
      </c>
      <c r="M37" s="6">
        <f t="shared" si="7"/>
        <v>1</v>
      </c>
      <c r="N37" s="6">
        <f t="shared" si="8"/>
        <v>3.6835009998191552E-2</v>
      </c>
    </row>
    <row r="38" spans="1:14" x14ac:dyDescent="0.25">
      <c r="A38" s="7">
        <v>47</v>
      </c>
      <c r="B38" s="7" t="s">
        <v>161</v>
      </c>
      <c r="C38" s="9">
        <v>1.2227514609088701</v>
      </c>
      <c r="D38" s="9">
        <v>0.82612463099766498</v>
      </c>
      <c r="E38" s="9">
        <f t="shared" si="0"/>
        <v>0.48010531949909407</v>
      </c>
      <c r="F38" s="8">
        <f t="shared" si="1"/>
        <v>0.48010531949909407</v>
      </c>
      <c r="G38" s="7">
        <f t="shared" si="2"/>
        <v>25</v>
      </c>
      <c r="H38" s="9">
        <v>1.0263477746253</v>
      </c>
      <c r="I38" s="9">
        <f t="shared" si="3"/>
        <v>3.407234817570156E-2</v>
      </c>
      <c r="J38" s="7">
        <f t="shared" si="4"/>
        <v>18</v>
      </c>
      <c r="K38" s="8">
        <f t="shared" si="5"/>
        <v>1.6358315606979573E-2</v>
      </c>
      <c r="L38" s="7">
        <f t="shared" si="6"/>
        <v>22</v>
      </c>
      <c r="M38" s="6">
        <f t="shared" si="7"/>
        <v>1</v>
      </c>
      <c r="N38" s="6">
        <f t="shared" si="8"/>
        <v>1.6358315606979573E-2</v>
      </c>
    </row>
    <row r="39" spans="1:14" x14ac:dyDescent="0.25">
      <c r="A39" s="7">
        <v>50</v>
      </c>
      <c r="B39" s="7" t="s">
        <v>162</v>
      </c>
      <c r="C39" s="9">
        <v>1.32416543951393</v>
      </c>
      <c r="D39" s="9">
        <v>1.01191788611282</v>
      </c>
      <c r="E39" s="9">
        <f t="shared" si="0"/>
        <v>0.30857005067928717</v>
      </c>
      <c r="F39" s="8">
        <f t="shared" si="1"/>
        <v>0.30857005067928717</v>
      </c>
      <c r="G39" s="7">
        <f t="shared" si="2"/>
        <v>17</v>
      </c>
      <c r="H39" s="9">
        <v>1.1681050482553799</v>
      </c>
      <c r="I39" s="9">
        <f t="shared" si="3"/>
        <v>2.9937443364891854E-2</v>
      </c>
      <c r="J39" s="7">
        <f t="shared" si="4"/>
        <v>16</v>
      </c>
      <c r="K39" s="8">
        <f t="shared" si="5"/>
        <v>9.2377984163129687E-3</v>
      </c>
      <c r="L39" s="7">
        <f t="shared" si="6"/>
        <v>17</v>
      </c>
      <c r="M39" s="6">
        <f t="shared" si="7"/>
        <v>1</v>
      </c>
      <c r="N39" s="6">
        <f t="shared" si="8"/>
        <v>9.2377984163129687E-3</v>
      </c>
    </row>
    <row r="40" spans="1:14" x14ac:dyDescent="0.25">
      <c r="A40" s="7">
        <v>52</v>
      </c>
      <c r="B40" s="7" t="s">
        <v>163</v>
      </c>
      <c r="C40" s="9">
        <v>1.3954875839438898</v>
      </c>
      <c r="D40" s="9">
        <v>1.0793282713308698</v>
      </c>
      <c r="E40" s="9">
        <f t="shared" si="0"/>
        <v>0.29292229344013992</v>
      </c>
      <c r="F40" s="8">
        <f t="shared" si="1"/>
        <v>0.29292229344013992</v>
      </c>
      <c r="G40" s="7">
        <f t="shared" si="2"/>
        <v>16</v>
      </c>
      <c r="H40" s="9">
        <v>1.24346350668796</v>
      </c>
      <c r="I40" s="9">
        <f t="shared" si="3"/>
        <v>2.812312427208629E-2</v>
      </c>
      <c r="J40" s="7">
        <f t="shared" si="4"/>
        <v>14</v>
      </c>
      <c r="K40" s="8">
        <f t="shared" si="5"/>
        <v>8.237890060481581E-3</v>
      </c>
      <c r="L40" s="7">
        <f t="shared" si="6"/>
        <v>16</v>
      </c>
      <c r="M40" s="6">
        <f t="shared" si="7"/>
        <v>1</v>
      </c>
      <c r="N40" s="6">
        <f t="shared" si="8"/>
        <v>8.237890060481581E-3</v>
      </c>
    </row>
    <row r="41" spans="1:14" x14ac:dyDescent="0.25">
      <c r="A41" s="7">
        <v>54</v>
      </c>
      <c r="B41" s="7" t="s">
        <v>164</v>
      </c>
      <c r="C41" s="9">
        <v>1.59755504619018</v>
      </c>
      <c r="D41" s="9">
        <v>1.4349441550313</v>
      </c>
      <c r="E41" s="9">
        <f t="shared" si="0"/>
        <v>0.11332210427055467</v>
      </c>
      <c r="F41" s="8">
        <f t="shared" si="1"/>
        <v>0.11332210427055467</v>
      </c>
      <c r="G41" s="7">
        <f t="shared" si="2"/>
        <v>7</v>
      </c>
      <c r="H41" s="9">
        <v>1.51841514353635</v>
      </c>
      <c r="I41" s="9">
        <f t="shared" si="3"/>
        <v>2.3030644073362756E-2</v>
      </c>
      <c r="J41" s="7">
        <f t="shared" si="4"/>
        <v>11</v>
      </c>
      <c r="K41" s="8">
        <f t="shared" si="5"/>
        <v>2.6098810490996463E-3</v>
      </c>
      <c r="L41" s="7">
        <f t="shared" si="6"/>
        <v>10</v>
      </c>
      <c r="M41" s="6">
        <f t="shared" si="7"/>
        <v>1</v>
      </c>
      <c r="N41" s="6">
        <f t="shared" si="8"/>
        <v>2.6098810490996463E-3</v>
      </c>
    </row>
    <row r="42" spans="1:14" x14ac:dyDescent="0.25">
      <c r="A42" s="7">
        <v>63</v>
      </c>
      <c r="B42" s="7" t="s">
        <v>165</v>
      </c>
      <c r="C42" s="9">
        <v>1.4252152198199401</v>
      </c>
      <c r="D42" s="9">
        <v>1.0396662172039799</v>
      </c>
      <c r="E42" s="9">
        <f t="shared" si="0"/>
        <v>0.37083921381309681</v>
      </c>
      <c r="F42" s="8">
        <f t="shared" si="1"/>
        <v>0.37083921381309681</v>
      </c>
      <c r="G42" s="7">
        <f t="shared" si="2"/>
        <v>22</v>
      </c>
      <c r="H42" s="9">
        <v>1.24208869289573</v>
      </c>
      <c r="I42" s="9">
        <f t="shared" si="3"/>
        <v>2.8154252531566476E-2</v>
      </c>
      <c r="J42" s="7">
        <f t="shared" si="4"/>
        <v>15</v>
      </c>
      <c r="K42" s="8">
        <f t="shared" si="5"/>
        <v>1.0440700874301503E-2</v>
      </c>
      <c r="L42" s="7">
        <f t="shared" si="6"/>
        <v>19</v>
      </c>
      <c r="M42" s="6">
        <f t="shared" si="7"/>
        <v>1</v>
      </c>
      <c r="N42" s="6">
        <f t="shared" si="8"/>
        <v>1.0440700874301503E-2</v>
      </c>
    </row>
    <row r="43" spans="1:14" x14ac:dyDescent="0.25">
      <c r="A43" s="7">
        <v>66</v>
      </c>
      <c r="B43" s="7" t="s">
        <v>166</v>
      </c>
      <c r="C43" s="9">
        <v>2.6267578748712399</v>
      </c>
      <c r="D43" s="9">
        <v>2.3788292354034999</v>
      </c>
      <c r="E43" s="9">
        <f t="shared" si="0"/>
        <v>0.10422296639787432</v>
      </c>
      <c r="F43" s="8">
        <f t="shared" si="1"/>
        <v>0.10422296639787432</v>
      </c>
      <c r="G43" s="7">
        <f t="shared" si="2"/>
        <v>6</v>
      </c>
      <c r="H43" s="9">
        <v>2.5104837239309399</v>
      </c>
      <c r="I43" s="9">
        <f t="shared" si="3"/>
        <v>1.3929617783633032E-2</v>
      </c>
      <c r="J43" s="7">
        <f t="shared" si="4"/>
        <v>8</v>
      </c>
      <c r="K43" s="8">
        <f t="shared" si="5"/>
        <v>1.4517860861988181E-3</v>
      </c>
      <c r="L43" s="7">
        <f t="shared" si="6"/>
        <v>6</v>
      </c>
      <c r="M43" s="6">
        <f t="shared" si="7"/>
        <v>1</v>
      </c>
      <c r="N43" s="6">
        <f t="shared" si="8"/>
        <v>1.4517860861988181E-3</v>
      </c>
    </row>
    <row r="44" spans="1:14" x14ac:dyDescent="0.25">
      <c r="A44" s="7">
        <v>68</v>
      </c>
      <c r="B44" s="7" t="s">
        <v>167</v>
      </c>
      <c r="C44" s="9">
        <v>5.9966520678039101</v>
      </c>
      <c r="D44" s="9">
        <v>4.4237990647584002</v>
      </c>
      <c r="E44" s="9">
        <f t="shared" si="0"/>
        <v>0.35554350005980867</v>
      </c>
      <c r="F44" s="8">
        <f t="shared" si="1"/>
        <v>0.35554350005980867</v>
      </c>
      <c r="G44" s="7">
        <f t="shared" si="2"/>
        <v>21</v>
      </c>
      <c r="H44" s="9">
        <v>5.2363501702817201</v>
      </c>
      <c r="I44" s="9">
        <f t="shared" si="3"/>
        <v>6.6783308199780461E-3</v>
      </c>
      <c r="J44" s="7">
        <f t="shared" si="4"/>
        <v>2</v>
      </c>
      <c r="K44" s="8">
        <f t="shared" si="5"/>
        <v>2.3744371142922866E-3</v>
      </c>
      <c r="L44" s="7">
        <f t="shared" si="6"/>
        <v>9</v>
      </c>
      <c r="M44" s="6">
        <f t="shared" si="7"/>
        <v>1</v>
      </c>
      <c r="N44" s="6">
        <f t="shared" si="8"/>
        <v>2.3744371142922866E-3</v>
      </c>
    </row>
    <row r="45" spans="1:14" x14ac:dyDescent="0.25">
      <c r="A45" s="7">
        <v>70</v>
      </c>
      <c r="B45" s="7" t="s">
        <v>168</v>
      </c>
      <c r="C45" s="9">
        <v>1.0021562350909299</v>
      </c>
      <c r="D45" s="9">
        <v>0.71902491635969501</v>
      </c>
      <c r="E45" s="9">
        <f t="shared" si="0"/>
        <v>0.39377122028633194</v>
      </c>
      <c r="F45" s="8">
        <f t="shared" si="1"/>
        <v>0.39377122028633194</v>
      </c>
      <c r="G45" s="7">
        <f t="shared" si="2"/>
        <v>23</v>
      </c>
      <c r="H45" s="9">
        <v>0.86105696078981908</v>
      </c>
      <c r="I45" s="9">
        <f t="shared" si="3"/>
        <v>4.0612967920627227E-2</v>
      </c>
      <c r="J45" s="7">
        <f t="shared" si="4"/>
        <v>20</v>
      </c>
      <c r="K45" s="8">
        <f t="shared" si="5"/>
        <v>1.5992217937555037E-2</v>
      </c>
      <c r="L45" s="7">
        <f t="shared" si="6"/>
        <v>21</v>
      </c>
      <c r="M45" s="6">
        <f t="shared" si="7"/>
        <v>1</v>
      </c>
      <c r="N45" s="6">
        <f t="shared" si="8"/>
        <v>1.5992217937555037E-2</v>
      </c>
    </row>
    <row r="46" spans="1:14" x14ac:dyDescent="0.25">
      <c r="A46" s="7">
        <v>73</v>
      </c>
      <c r="B46" s="7" t="s">
        <v>169</v>
      </c>
      <c r="C46" s="9">
        <v>1.6182475310089501</v>
      </c>
      <c r="D46" s="9">
        <v>1.29670424119446</v>
      </c>
      <c r="E46" s="9">
        <f t="shared" si="0"/>
        <v>0.24796964458009349</v>
      </c>
      <c r="F46" s="8">
        <f t="shared" si="1"/>
        <v>0.24796964458009349</v>
      </c>
      <c r="G46" s="7">
        <f t="shared" si="2"/>
        <v>13</v>
      </c>
      <c r="H46" s="9">
        <v>1.4609190442408</v>
      </c>
      <c r="I46" s="9">
        <f t="shared" si="3"/>
        <v>2.3937040771867479E-2</v>
      </c>
      <c r="J46" s="7">
        <f t="shared" si="4"/>
        <v>12</v>
      </c>
      <c r="K46" s="8">
        <f t="shared" si="5"/>
        <v>5.9356594924991858E-3</v>
      </c>
      <c r="L46" s="7">
        <f t="shared" si="6"/>
        <v>14</v>
      </c>
      <c r="M46" s="6">
        <f t="shared" si="7"/>
        <v>1</v>
      </c>
      <c r="N46" s="6">
        <f t="shared" si="8"/>
        <v>5.9356594924991858E-3</v>
      </c>
    </row>
    <row r="47" spans="1:14" x14ac:dyDescent="0.25">
      <c r="A47" s="7">
        <v>76</v>
      </c>
      <c r="B47" s="7" t="s">
        <v>170</v>
      </c>
      <c r="C47" s="9">
        <v>2.2958834659734801</v>
      </c>
      <c r="D47" s="9">
        <v>2.2407575436163403</v>
      </c>
      <c r="E47" s="9">
        <f t="shared" si="0"/>
        <v>2.460146681830315E-2</v>
      </c>
      <c r="F47" s="8">
        <f t="shared" si="1"/>
        <v>2.460146681830315E-2</v>
      </c>
      <c r="G47" s="7">
        <f t="shared" si="2"/>
        <v>2</v>
      </c>
      <c r="H47" s="9">
        <v>2.2702548000501701</v>
      </c>
      <c r="I47" s="9">
        <f t="shared" si="3"/>
        <v>1.5403592022189272E-2</v>
      </c>
      <c r="J47" s="7">
        <f t="shared" si="4"/>
        <v>9</v>
      </c>
      <c r="K47" s="8">
        <f t="shared" si="5"/>
        <v>3.789509580165685E-4</v>
      </c>
      <c r="L47" s="7">
        <f t="shared" si="6"/>
        <v>1</v>
      </c>
      <c r="M47" s="6">
        <f t="shared" si="7"/>
        <v>1</v>
      </c>
      <c r="N47" s="6">
        <f t="shared" si="8"/>
        <v>3.789509580165685E-4</v>
      </c>
    </row>
    <row r="48" spans="1:14" x14ac:dyDescent="0.25">
      <c r="A48" s="7">
        <v>81</v>
      </c>
      <c r="B48" s="7" t="s">
        <v>171</v>
      </c>
      <c r="C48" s="9">
        <v>5.1984058222145198E-2</v>
      </c>
      <c r="D48" s="9">
        <v>1.7644931052431902E-2</v>
      </c>
      <c r="E48" s="9">
        <f t="shared" si="0"/>
        <v>1.9461185236527476</v>
      </c>
      <c r="F48" s="8">
        <f t="shared" si="1"/>
        <v>1.9461185236527476</v>
      </c>
      <c r="G48" s="7">
        <f t="shared" si="2"/>
        <v>32</v>
      </c>
      <c r="H48" s="9">
        <v>3.49700787263897E-2</v>
      </c>
      <c r="I48" s="9">
        <f t="shared" si="3"/>
        <v>1</v>
      </c>
      <c r="J48" s="7">
        <f t="shared" si="4"/>
        <v>32</v>
      </c>
      <c r="K48" s="8">
        <f t="shared" si="5"/>
        <v>1.9461185236527476</v>
      </c>
      <c r="L48" s="7">
        <f t="shared" si="6"/>
        <v>32</v>
      </c>
      <c r="M48" s="6">
        <f t="shared" si="7"/>
        <v>1</v>
      </c>
      <c r="N48" s="6">
        <f t="shared" si="8"/>
        <v>1.9461185236527476</v>
      </c>
    </row>
    <row r="49" spans="1:25" x14ac:dyDescent="0.25">
      <c r="A49" s="7">
        <v>85</v>
      </c>
      <c r="B49" s="7" t="s">
        <v>172</v>
      </c>
      <c r="C49" s="9">
        <v>0.60615071422853006</v>
      </c>
      <c r="D49" s="9">
        <v>0.55713186219888999</v>
      </c>
      <c r="E49" s="9">
        <f t="shared" si="0"/>
        <v>8.7984291252294011E-2</v>
      </c>
      <c r="F49" s="8">
        <f t="shared" si="1"/>
        <v>8.7984291252294011E-2</v>
      </c>
      <c r="G49" s="7">
        <f t="shared" si="2"/>
        <v>5</v>
      </c>
      <c r="H49" s="9">
        <v>0.58169522608745494</v>
      </c>
      <c r="I49" s="9">
        <f t="shared" si="3"/>
        <v>6.0117527457810224E-2</v>
      </c>
      <c r="J49" s="7">
        <f t="shared" si="4"/>
        <v>23</v>
      </c>
      <c r="K49" s="8">
        <f t="shared" si="5"/>
        <v>5.2893980452157572E-3</v>
      </c>
      <c r="L49" s="7">
        <f t="shared" si="6"/>
        <v>13</v>
      </c>
      <c r="M49" s="6">
        <f t="shared" si="7"/>
        <v>1</v>
      </c>
      <c r="N49" s="6">
        <f t="shared" si="8"/>
        <v>5.2893980452157572E-3</v>
      </c>
    </row>
    <row r="50" spans="1:25" x14ac:dyDescent="0.25">
      <c r="A50" s="7">
        <v>86</v>
      </c>
      <c r="B50" s="7" t="s">
        <v>173</v>
      </c>
      <c r="C50" s="9">
        <v>0.272656725182995</v>
      </c>
      <c r="D50" s="9">
        <v>0.24154760974431502</v>
      </c>
      <c r="E50" s="9">
        <f t="shared" si="0"/>
        <v>0.12879082294215147</v>
      </c>
      <c r="F50" s="8">
        <f t="shared" si="1"/>
        <v>0.12879082294215147</v>
      </c>
      <c r="G50" s="7">
        <f t="shared" si="2"/>
        <v>8</v>
      </c>
      <c r="H50" s="9">
        <v>0.25722702222723398</v>
      </c>
      <c r="I50" s="9">
        <f t="shared" si="3"/>
        <v>0.13595025290732163</v>
      </c>
      <c r="J50" s="7">
        <f t="shared" si="4"/>
        <v>28</v>
      </c>
      <c r="K50" s="8">
        <f t="shared" si="5"/>
        <v>1.7509144951127573E-2</v>
      </c>
      <c r="L50" s="7">
        <f t="shared" si="6"/>
        <v>23</v>
      </c>
      <c r="M50" s="6">
        <f t="shared" si="7"/>
        <v>1</v>
      </c>
      <c r="N50" s="6">
        <f t="shared" si="8"/>
        <v>1.7509144951127573E-2</v>
      </c>
    </row>
    <row r="51" spans="1:25" x14ac:dyDescent="0.25">
      <c r="A51" s="7">
        <v>88</v>
      </c>
      <c r="B51" s="7" t="s">
        <v>116</v>
      </c>
      <c r="C51" s="9">
        <v>0.57528572524353805</v>
      </c>
      <c r="D51" s="9">
        <v>0.30549009339268601</v>
      </c>
      <c r="E51" s="9">
        <f t="shared" si="0"/>
        <v>0.8831567297472025</v>
      </c>
      <c r="F51" s="8">
        <f t="shared" si="1"/>
        <v>0.8831567297472025</v>
      </c>
      <c r="G51" s="7">
        <f t="shared" si="2"/>
        <v>30</v>
      </c>
      <c r="H51" s="9">
        <v>0.44908957295664198</v>
      </c>
      <c r="I51" s="9">
        <f t="shared" si="3"/>
        <v>7.7868828029471843E-2</v>
      </c>
      <c r="J51" s="7">
        <f t="shared" si="4"/>
        <v>26</v>
      </c>
      <c r="K51" s="8">
        <f t="shared" si="5"/>
        <v>6.8770379511755644E-2</v>
      </c>
      <c r="L51" s="7">
        <f t="shared" si="6"/>
        <v>27</v>
      </c>
      <c r="M51" s="6">
        <f t="shared" si="7"/>
        <v>1</v>
      </c>
      <c r="N51" s="6">
        <f t="shared" si="8"/>
        <v>6.8770379511755644E-2</v>
      </c>
    </row>
    <row r="52" spans="1:25" x14ac:dyDescent="0.25">
      <c r="A52" s="7">
        <v>91</v>
      </c>
      <c r="B52" s="7" t="s">
        <v>174</v>
      </c>
      <c r="C52" s="9">
        <v>0.329188002926116</v>
      </c>
      <c r="D52" s="9">
        <v>0.20889182884796201</v>
      </c>
      <c r="E52" s="9">
        <f t="shared" si="0"/>
        <v>0.57587783467446829</v>
      </c>
      <c r="F52" s="8">
        <f t="shared" si="1"/>
        <v>0.57587783467446829</v>
      </c>
      <c r="G52" s="7">
        <f t="shared" si="2"/>
        <v>28</v>
      </c>
      <c r="H52" s="9">
        <v>0.267556142197171</v>
      </c>
      <c r="I52" s="9">
        <f t="shared" si="3"/>
        <v>0.13070183490917239</v>
      </c>
      <c r="J52" s="7">
        <f t="shared" si="4"/>
        <v>27</v>
      </c>
      <c r="K52" s="8">
        <f t="shared" si="5"/>
        <v>7.5268289675474026E-2</v>
      </c>
      <c r="L52" s="7">
        <f t="shared" si="6"/>
        <v>29</v>
      </c>
      <c r="M52" s="6">
        <f t="shared" si="7"/>
        <v>1</v>
      </c>
      <c r="N52" s="6">
        <f t="shared" si="8"/>
        <v>7.5268289675474026E-2</v>
      </c>
    </row>
    <row r="53" spans="1:25" x14ac:dyDescent="0.25">
      <c r="A53" s="7">
        <v>94</v>
      </c>
      <c r="B53" s="7" t="s">
        <v>175</v>
      </c>
      <c r="C53" s="9">
        <v>0.35246431298830999</v>
      </c>
      <c r="D53" s="9">
        <v>0</v>
      </c>
      <c r="E53" s="9">
        <v>0.35</v>
      </c>
      <c r="F53" s="8">
        <f t="shared" si="1"/>
        <v>0.35</v>
      </c>
      <c r="G53" s="7">
        <f t="shared" si="2"/>
        <v>19</v>
      </c>
      <c r="H53" s="9">
        <v>0.16851092512497901</v>
      </c>
      <c r="I53" s="9">
        <f>MIN($H$24:$H$56)/H53</f>
        <v>0.2075241038553052</v>
      </c>
      <c r="J53" s="7">
        <f t="shared" si="4"/>
        <v>30</v>
      </c>
      <c r="K53" s="8">
        <f>I53*F53</f>
        <v>7.2633436349356817E-2</v>
      </c>
      <c r="L53" s="7">
        <f t="shared" si="6"/>
        <v>28</v>
      </c>
      <c r="M53" s="6">
        <f t="shared" si="7"/>
        <v>1</v>
      </c>
      <c r="N53" s="6">
        <f t="shared" si="8"/>
        <v>7.2633436349356817E-2</v>
      </c>
    </row>
    <row r="54" spans="1:25" x14ac:dyDescent="0.25">
      <c r="A54" s="7">
        <v>95</v>
      </c>
      <c r="B54" s="7" t="s">
        <v>176</v>
      </c>
      <c r="C54" s="9">
        <v>0.21576303054588</v>
      </c>
      <c r="D54" s="9">
        <v>0.13727212826707699</v>
      </c>
      <c r="E54" s="9">
        <f t="shared" si="0"/>
        <v>0.57179052492062277</v>
      </c>
      <c r="F54" s="8">
        <f t="shared" si="1"/>
        <v>0.57179052492062277</v>
      </c>
      <c r="G54" s="7">
        <f t="shared" si="2"/>
        <v>27</v>
      </c>
      <c r="H54" s="9">
        <v>0.17424891457447</v>
      </c>
      <c r="I54" s="9">
        <f>MIN($H$24:$H$56)/H54</f>
        <v>0.20069036763752285</v>
      </c>
      <c r="J54" s="7">
        <f t="shared" si="4"/>
        <v>29</v>
      </c>
      <c r="K54" s="8">
        <f t="shared" si="5"/>
        <v>0.11475285065797196</v>
      </c>
      <c r="L54" s="7">
        <f t="shared" si="6"/>
        <v>31</v>
      </c>
      <c r="M54" s="6">
        <f t="shared" si="7"/>
        <v>1</v>
      </c>
      <c r="N54" s="6">
        <f t="shared" si="8"/>
        <v>0.11475285065797196</v>
      </c>
    </row>
    <row r="55" spans="1:25" x14ac:dyDescent="0.25">
      <c r="A55" s="7">
        <v>97</v>
      </c>
      <c r="B55" s="7" t="s">
        <v>177</v>
      </c>
      <c r="C55" s="9" t="s">
        <v>186</v>
      </c>
      <c r="D55" s="9" t="s">
        <v>186</v>
      </c>
      <c r="E55" s="9" t="s">
        <v>186</v>
      </c>
      <c r="F55" s="8" t="s">
        <v>186</v>
      </c>
      <c r="G55" s="8" t="s">
        <v>186</v>
      </c>
      <c r="H55" s="9" t="s">
        <v>186</v>
      </c>
      <c r="I55" s="9" t="s">
        <v>186</v>
      </c>
      <c r="J55" s="8" t="s">
        <v>186</v>
      </c>
      <c r="K55" s="8" t="s">
        <v>186</v>
      </c>
      <c r="L55" s="8" t="s">
        <v>186</v>
      </c>
      <c r="M55" s="6">
        <f t="shared" si="7"/>
        <v>1</v>
      </c>
      <c r="N55" s="6" t="e">
        <f t="shared" si="8"/>
        <v>#VALUE!</v>
      </c>
    </row>
    <row r="56" spans="1:25" x14ac:dyDescent="0.25">
      <c r="A56" s="7">
        <v>99</v>
      </c>
      <c r="B56" s="7" t="s">
        <v>178</v>
      </c>
      <c r="C56" s="9">
        <v>0.156474116573217</v>
      </c>
      <c r="D56" s="9">
        <v>0.11668066834686801</v>
      </c>
      <c r="E56" s="9">
        <f>(C56-D56)/D56</f>
        <v>0.34104576867910219</v>
      </c>
      <c r="F56" s="8">
        <f t="shared" si="1"/>
        <v>0.34104576867910219</v>
      </c>
      <c r="G56" s="7">
        <f t="shared" si="2"/>
        <v>18</v>
      </c>
      <c r="H56" s="9">
        <v>0.13547298545512798</v>
      </c>
      <c r="I56" s="9">
        <f t="shared" si="3"/>
        <v>0.25813322566787794</v>
      </c>
      <c r="J56" s="7">
        <f t="shared" si="4"/>
        <v>31</v>
      </c>
      <c r="K56" s="8">
        <f t="shared" si="5"/>
        <v>8.8035244369517582E-2</v>
      </c>
      <c r="L56" s="7">
        <f t="shared" si="6"/>
        <v>30</v>
      </c>
      <c r="M56" s="6">
        <f t="shared" si="7"/>
        <v>1</v>
      </c>
      <c r="N56" s="6">
        <f t="shared" si="8"/>
        <v>8.8035244369517582E-2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1.8271401607222333</v>
      </c>
      <c r="D58" s="29">
        <f>AVERAGE(D24:D56)</f>
        <v>1.448878426723228</v>
      </c>
      <c r="E58" s="29">
        <f>AVERAGE(E24:E56)</f>
        <v>0.39170696455503695</v>
      </c>
      <c r="F58" s="29">
        <f>AVERAGE(F24:F56)</f>
        <v>0.39170696455503695</v>
      </c>
      <c r="G58" s="26" t="s">
        <v>124</v>
      </c>
      <c r="H58" s="29">
        <f>AVERAGE(H24:H56)</f>
        <v>1.6434302620881804</v>
      </c>
      <c r="I58" s="29">
        <f>AVERAGE(I24:I56)</f>
        <v>8.4928494348479142E-2</v>
      </c>
      <c r="J58" s="26" t="s">
        <v>124</v>
      </c>
      <c r="K58" s="29">
        <f>AVERAGE(K24:K56)</f>
        <v>8.2247305905943008E-2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2.0349744932521436</v>
      </c>
      <c r="D59" s="29">
        <f>_xlfn.STDEV.S(D24:D56)</f>
        <v>1.6730917645429868</v>
      </c>
      <c r="E59" s="29">
        <f>_xlfn.STDEV.S(E24:E56)</f>
        <v>0.40495827515445648</v>
      </c>
      <c r="F59" s="29">
        <f>_xlfn.STDEV.S(F24:F56)</f>
        <v>0.40495827515445648</v>
      </c>
      <c r="G59" s="26" t="s">
        <v>124</v>
      </c>
      <c r="H59" s="29">
        <f>_xlfn.STDEV.S(H24:H56)</f>
        <v>1.8591472931718924</v>
      </c>
      <c r="I59" s="29">
        <f>_xlfn.STDEV.S(I24:I56)</f>
        <v>0.17853519248605229</v>
      </c>
      <c r="J59" s="26" t="s">
        <v>124</v>
      </c>
      <c r="K59" s="29">
        <f>_xlfn.STDEV.S(K24:K56)</f>
        <v>0.34144858859571564</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4.1411211881868182</v>
      </c>
      <c r="D60" s="29">
        <f>_xlfn.VAR.S(D24:D56)</f>
        <v>2.7992360525815654</v>
      </c>
      <c r="E60" s="29">
        <f>_xlfn.VAR.S(E24:E56)</f>
        <v>0.1639912046160725</v>
      </c>
      <c r="F60" s="29">
        <f>_xlfn.VAR.S(F24:F56)</f>
        <v>0.1639912046160725</v>
      </c>
      <c r="G60" s="26" t="s">
        <v>124</v>
      </c>
      <c r="H60" s="29">
        <f>_xlfn.VAR.S(H24:H56)</f>
        <v>3.4564286577083747</v>
      </c>
      <c r="I60" s="29">
        <f>_xlfn.VAR.S(I24:I56)</f>
        <v>3.1874814956031741E-2</v>
      </c>
      <c r="J60" s="26" t="s">
        <v>124</v>
      </c>
      <c r="K60" s="29">
        <f>_xlfn.VAR.S(K24:K56)</f>
        <v>0.11658713865400626</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10.0779154313917</v>
      </c>
      <c r="D61" s="29">
        <f>MAX(D24:D56)</f>
        <v>8.2724782644912906</v>
      </c>
      <c r="E61" s="29">
        <f>MAX(E24:E56)</f>
        <v>1.9461185236527476</v>
      </c>
      <c r="F61" s="29">
        <f>MAX(F24:F56)</f>
        <v>1.9461185236527476</v>
      </c>
      <c r="G61" s="26" t="s">
        <v>124</v>
      </c>
      <c r="H61" s="29">
        <f>MAX(H24:H56)</f>
        <v>9.2256038264419402</v>
      </c>
      <c r="I61" s="29">
        <f>MAX(I24:I56)</f>
        <v>1</v>
      </c>
      <c r="J61" s="26" t="s">
        <v>124</v>
      </c>
      <c r="K61" s="29">
        <f>MAX(K24:K56)</f>
        <v>1.9461185236527476</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5.1984058222145198E-2</v>
      </c>
      <c r="D62" s="29">
        <f>MIN(D24:D56)</f>
        <v>0</v>
      </c>
      <c r="E62" s="29">
        <f>MIN(E24:E56)</f>
        <v>2.3108575992734866E-2</v>
      </c>
      <c r="F62" s="29">
        <f>MIN(F24:F56)</f>
        <v>2.3108575992734866E-2</v>
      </c>
      <c r="G62" s="26" t="s">
        <v>124</v>
      </c>
      <c r="H62" s="29">
        <f>MIN(H24:H56)</f>
        <v>3.49700787263897E-2</v>
      </c>
      <c r="I62" s="29">
        <f>MIN(I24:I56)</f>
        <v>3.7905463300039288E-3</v>
      </c>
      <c r="J62" s="26" t="s">
        <v>124</v>
      </c>
      <c r="K62" s="29">
        <f>MIN(K24:K56)</f>
        <v>3.789509580165685E-4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B18:L18"/>
    <mergeCell ref="A14:L14"/>
    <mergeCell ref="B15:F15"/>
    <mergeCell ref="H15:L15"/>
    <mergeCell ref="B16:L16"/>
    <mergeCell ref="B17:L17"/>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s>
  <conditionalFormatting sqref="G24:G54 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4 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4 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A5C0D-F450-4751-BDF7-8F996B6AF5A0}">
  <sheetPr>
    <tabColor rgb="FF00B050"/>
  </sheetPr>
  <dimension ref="A14:Y64"/>
  <sheetViews>
    <sheetView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58</v>
      </c>
      <c r="I15" s="35"/>
      <c r="J15" s="35"/>
      <c r="K15" s="35"/>
      <c r="L15" s="35"/>
    </row>
    <row r="16" spans="1:12" s="3" customFormat="1" ht="44.1" customHeight="1" x14ac:dyDescent="0.25">
      <c r="A16" s="2" t="s">
        <v>5</v>
      </c>
      <c r="B16" s="36" t="s">
        <v>60</v>
      </c>
      <c r="C16" s="36"/>
      <c r="D16" s="36"/>
      <c r="E16" s="36"/>
      <c r="F16" s="36"/>
      <c r="G16" s="36"/>
      <c r="H16" s="36"/>
      <c r="I16" s="36"/>
      <c r="J16" s="36"/>
      <c r="K16" s="36"/>
      <c r="L16" s="36"/>
    </row>
    <row r="17" spans="1:14" s="3" customFormat="1" ht="44.1" customHeight="1" x14ac:dyDescent="0.25">
      <c r="A17" s="2" t="s">
        <v>66</v>
      </c>
      <c r="B17" s="36" t="s">
        <v>222</v>
      </c>
      <c r="C17" s="36"/>
      <c r="D17" s="36"/>
      <c r="E17" s="36"/>
      <c r="F17" s="36"/>
      <c r="G17" s="36"/>
      <c r="H17" s="36"/>
      <c r="I17" s="36"/>
      <c r="J17" s="36"/>
      <c r="K17" s="36"/>
      <c r="L17" s="36"/>
    </row>
    <row r="18" spans="1:14" s="3" customFormat="1" ht="44.1" customHeight="1" x14ac:dyDescent="0.25">
      <c r="A18" s="2" t="s">
        <v>68</v>
      </c>
      <c r="B18" s="36" t="s">
        <v>223</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246</v>
      </c>
      <c r="C20" s="36"/>
      <c r="D20" s="36"/>
      <c r="E20" s="36"/>
      <c r="F20" s="36"/>
      <c r="G20" s="36"/>
      <c r="H20" s="36"/>
      <c r="I20" s="36"/>
      <c r="J20" s="36"/>
      <c r="K20" s="36"/>
      <c r="L20" s="36"/>
    </row>
    <row r="21" spans="1:14" s="3" customFormat="1" ht="43.7" customHeight="1" x14ac:dyDescent="0.25">
      <c r="A21" s="27" t="s">
        <v>72</v>
      </c>
      <c r="B21" s="37" t="s">
        <v>224</v>
      </c>
      <c r="C21" s="37"/>
      <c r="D21" s="37"/>
      <c r="E21" s="28" t="s">
        <v>74</v>
      </c>
      <c r="F21" s="38" t="s">
        <v>225</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25">
        <v>244.07106086356799</v>
      </c>
      <c r="D24" s="25">
        <v>253.89315748079099</v>
      </c>
      <c r="E24" s="9">
        <f>(C24-D24)/D24</f>
        <v>-3.868594457086192E-2</v>
      </c>
      <c r="F24" s="9">
        <f>ABS(E24)</f>
        <v>3.868594457086192E-2</v>
      </c>
      <c r="G24" s="7">
        <f>RANK(F24,$F$24:$F$56,1)</f>
        <v>25</v>
      </c>
      <c r="H24" s="9">
        <v>248.47918759673101</v>
      </c>
      <c r="I24" s="9">
        <f>MIN($H$24:$H$56)/H24</f>
        <v>0.84095107545404368</v>
      </c>
      <c r="J24" s="7">
        <f>RANK(I24,$I$24:$I$56,1)</f>
        <v>15</v>
      </c>
      <c r="K24" s="9">
        <f>I24*F24</f>
        <v>3.2532986691821857E-2</v>
      </c>
      <c r="L24" s="7">
        <f>RANK(K24,$K$24:$K$56,1)</f>
        <v>27</v>
      </c>
      <c r="M24" s="6">
        <f>IF(E24&gt;0,1,-1)</f>
        <v>-1</v>
      </c>
      <c r="N24" s="6">
        <f>K24*M24</f>
        <v>-3.2532986691821857E-2</v>
      </c>
    </row>
    <row r="25" spans="1:14" x14ac:dyDescent="0.25">
      <c r="A25" s="7">
        <v>8</v>
      </c>
      <c r="B25" s="7" t="s">
        <v>148</v>
      </c>
      <c r="C25" s="25">
        <v>247.937811094453</v>
      </c>
      <c r="D25" s="25">
        <v>249.29077783558799</v>
      </c>
      <c r="E25" s="9">
        <f t="shared" ref="E25:E56" si="0">(C25-D25)/D25</f>
        <v>-5.4272635068245458E-3</v>
      </c>
      <c r="F25" s="9">
        <f t="shared" ref="F25:F56" si="1">ABS(E25)</f>
        <v>5.4272635068245458E-3</v>
      </c>
      <c r="G25" s="7">
        <f t="shared" ref="G25:G56" si="2">RANK(F25,$F$24:$F$56,1)</f>
        <v>1</v>
      </c>
      <c r="H25" s="9">
        <v>248.58676525645799</v>
      </c>
      <c r="I25" s="9">
        <f t="shared" ref="I25:I56" si="3">MIN($H$24:$H$56)/H25</f>
        <v>0.84058714799978473</v>
      </c>
      <c r="J25" s="7">
        <f t="shared" ref="J25:J56" si="4">RANK(I25,$I$24:$I$56,1)</f>
        <v>14</v>
      </c>
      <c r="K25" s="9">
        <f t="shared" ref="K25:K56" si="5">I25*F25</f>
        <v>4.5620879526449554E-3</v>
      </c>
      <c r="L25" s="7">
        <f t="shared" ref="L25:L56" si="6">RANK(K25,$K$24:$K$56,1)</f>
        <v>1</v>
      </c>
      <c r="M25" s="6">
        <f t="shared" ref="M25:M56" si="7">IF(E25&gt;0,1,-1)</f>
        <v>-1</v>
      </c>
      <c r="N25" s="6">
        <f t="shared" ref="N25:N56" si="8">K25*M25</f>
        <v>-4.5620879526449554E-3</v>
      </c>
    </row>
    <row r="26" spans="1:14" x14ac:dyDescent="0.25">
      <c r="A26" s="7">
        <v>11</v>
      </c>
      <c r="B26" s="7" t="s">
        <v>149</v>
      </c>
      <c r="C26" s="25">
        <v>266.72724382489599</v>
      </c>
      <c r="D26" s="25">
        <v>276.42123703005001</v>
      </c>
      <c r="E26" s="9">
        <f t="shared" si="0"/>
        <v>-3.5069639761796494E-2</v>
      </c>
      <c r="F26" s="9">
        <f t="shared" si="1"/>
        <v>3.5069639761796494E-2</v>
      </c>
      <c r="G26" s="7">
        <f t="shared" si="2"/>
        <v>20</v>
      </c>
      <c r="H26" s="9">
        <v>271.339021732162</v>
      </c>
      <c r="I26" s="9">
        <f t="shared" si="3"/>
        <v>0.77010243017563729</v>
      </c>
      <c r="J26" s="7">
        <f t="shared" si="4"/>
        <v>1</v>
      </c>
      <c r="K26" s="9">
        <f t="shared" si="5"/>
        <v>2.7007214805943636E-2</v>
      </c>
      <c r="L26" s="7">
        <f t="shared" si="6"/>
        <v>17</v>
      </c>
      <c r="M26" s="6">
        <f t="shared" si="7"/>
        <v>-1</v>
      </c>
      <c r="N26" s="6">
        <f t="shared" si="8"/>
        <v>-2.7007214805943636E-2</v>
      </c>
    </row>
    <row r="27" spans="1:14" x14ac:dyDescent="0.25">
      <c r="A27" s="7">
        <v>13</v>
      </c>
      <c r="B27" s="7" t="s">
        <v>150</v>
      </c>
      <c r="C27" s="25">
        <v>232.68777262813501</v>
      </c>
      <c r="D27" s="25">
        <v>237.54209900990099</v>
      </c>
      <c r="E27" s="9">
        <f t="shared" si="0"/>
        <v>-2.0435646573804388E-2</v>
      </c>
      <c r="F27" s="9">
        <f t="shared" si="1"/>
        <v>2.0435646573804388E-2</v>
      </c>
      <c r="G27" s="7">
        <f t="shared" si="2"/>
        <v>9</v>
      </c>
      <c r="H27" s="9">
        <v>234.93083742398699</v>
      </c>
      <c r="I27" s="9">
        <f t="shared" si="3"/>
        <v>0.88944832585048639</v>
      </c>
      <c r="J27" s="7">
        <f t="shared" si="4"/>
        <v>26</v>
      </c>
      <c r="K27" s="9">
        <f t="shared" si="5"/>
        <v>1.8176451632742542E-2</v>
      </c>
      <c r="L27" s="7">
        <f t="shared" si="6"/>
        <v>9</v>
      </c>
      <c r="M27" s="6">
        <f t="shared" si="7"/>
        <v>-1</v>
      </c>
      <c r="N27" s="6">
        <f t="shared" si="8"/>
        <v>-1.8176451632742542E-2</v>
      </c>
    </row>
    <row r="28" spans="1:14" x14ac:dyDescent="0.25">
      <c r="A28" s="7">
        <v>15</v>
      </c>
      <c r="B28" s="7" t="s">
        <v>151</v>
      </c>
      <c r="C28" s="25">
        <v>267.08600451467299</v>
      </c>
      <c r="D28" s="25">
        <v>274.72298701298701</v>
      </c>
      <c r="E28" s="9">
        <f t="shared" si="0"/>
        <v>-2.7798847782449992E-2</v>
      </c>
      <c r="F28" s="9">
        <f t="shared" si="1"/>
        <v>2.7798847782449992E-2</v>
      </c>
      <c r="G28" s="7">
        <f t="shared" si="2"/>
        <v>13</v>
      </c>
      <c r="H28" s="9">
        <v>270.63701690821301</v>
      </c>
      <c r="I28" s="9">
        <f t="shared" si="3"/>
        <v>0.77209999734916801</v>
      </c>
      <c r="J28" s="7">
        <f t="shared" si="4"/>
        <v>2</v>
      </c>
      <c r="K28" s="9">
        <f t="shared" si="5"/>
        <v>2.1463490299139562E-2</v>
      </c>
      <c r="L28" s="7">
        <f t="shared" si="6"/>
        <v>11</v>
      </c>
      <c r="M28" s="6">
        <f t="shared" si="7"/>
        <v>-1</v>
      </c>
      <c r="N28" s="6">
        <f t="shared" si="8"/>
        <v>-2.1463490299139562E-2</v>
      </c>
    </row>
    <row r="29" spans="1:14" x14ac:dyDescent="0.25">
      <c r="A29" s="7">
        <v>17</v>
      </c>
      <c r="B29" s="7" t="s">
        <v>152</v>
      </c>
      <c r="C29" s="25">
        <v>251.30125679984999</v>
      </c>
      <c r="D29" s="25">
        <v>261.674139844617</v>
      </c>
      <c r="E29" s="9">
        <f t="shared" si="0"/>
        <v>-3.9640459125714372E-2</v>
      </c>
      <c r="F29" s="9">
        <f t="shared" si="1"/>
        <v>3.9640459125714372E-2</v>
      </c>
      <c r="G29" s="7">
        <f t="shared" si="2"/>
        <v>26</v>
      </c>
      <c r="H29" s="9">
        <v>256.05215534770201</v>
      </c>
      <c r="I29" s="9">
        <f t="shared" si="3"/>
        <v>0.81607920758825725</v>
      </c>
      <c r="J29" s="7">
        <f t="shared" si="4"/>
        <v>9</v>
      </c>
      <c r="K29" s="9">
        <f t="shared" si="5"/>
        <v>3.2349754471747684E-2</v>
      </c>
      <c r="L29" s="7">
        <f t="shared" si="6"/>
        <v>25</v>
      </c>
      <c r="M29" s="6">
        <f t="shared" si="7"/>
        <v>-1</v>
      </c>
      <c r="N29" s="6">
        <f t="shared" si="8"/>
        <v>-3.2349754471747684E-2</v>
      </c>
    </row>
    <row r="30" spans="1:14" x14ac:dyDescent="0.25">
      <c r="A30" s="7">
        <v>18</v>
      </c>
      <c r="B30" s="7" t="s">
        <v>153</v>
      </c>
      <c r="C30" s="25">
        <v>239.691855583543</v>
      </c>
      <c r="D30" s="25">
        <v>250.554401312192</v>
      </c>
      <c r="E30" s="9">
        <f t="shared" si="0"/>
        <v>-4.3354040766237473E-2</v>
      </c>
      <c r="F30" s="9">
        <f t="shared" si="1"/>
        <v>4.3354040766237473E-2</v>
      </c>
      <c r="G30" s="7">
        <f t="shared" si="2"/>
        <v>31</v>
      </c>
      <c r="H30" s="9">
        <v>244.409878888625</v>
      </c>
      <c r="I30" s="9">
        <f t="shared" si="3"/>
        <v>0.85495251250723114</v>
      </c>
      <c r="J30" s="7">
        <f t="shared" si="4"/>
        <v>18</v>
      </c>
      <c r="K30" s="9">
        <f t="shared" si="5"/>
        <v>3.7065646080435652E-2</v>
      </c>
      <c r="L30" s="7">
        <f t="shared" si="6"/>
        <v>31</v>
      </c>
      <c r="M30" s="6">
        <f t="shared" si="7"/>
        <v>-1</v>
      </c>
      <c r="N30" s="6">
        <f t="shared" si="8"/>
        <v>-3.7065646080435652E-2</v>
      </c>
    </row>
    <row r="31" spans="1:14" x14ac:dyDescent="0.25">
      <c r="A31" s="7">
        <v>19</v>
      </c>
      <c r="B31" s="7" t="s">
        <v>154</v>
      </c>
      <c r="C31" s="25">
        <v>233.31743647515299</v>
      </c>
      <c r="D31" s="25">
        <v>239.065739570164</v>
      </c>
      <c r="E31" s="9">
        <f t="shared" si="0"/>
        <v>-2.404486358165063E-2</v>
      </c>
      <c r="F31" s="9">
        <f t="shared" si="1"/>
        <v>2.404486358165063E-2</v>
      </c>
      <c r="G31" s="7">
        <f t="shared" si="2"/>
        <v>11</v>
      </c>
      <c r="H31" s="9">
        <v>235.858140671928</v>
      </c>
      <c r="I31" s="9">
        <f t="shared" si="3"/>
        <v>0.88595135805837566</v>
      </c>
      <c r="J31" s="7">
        <f t="shared" si="4"/>
        <v>25</v>
      </c>
      <c r="K31" s="9">
        <f t="shared" si="5"/>
        <v>2.1302579544491756E-2</v>
      </c>
      <c r="L31" s="7">
        <f t="shared" si="6"/>
        <v>10</v>
      </c>
      <c r="M31" s="6">
        <f t="shared" si="7"/>
        <v>-1</v>
      </c>
      <c r="N31" s="6">
        <f t="shared" si="8"/>
        <v>-2.1302579544491756E-2</v>
      </c>
    </row>
    <row r="32" spans="1:14" x14ac:dyDescent="0.25">
      <c r="A32" s="7">
        <v>20</v>
      </c>
      <c r="B32" s="7" t="s">
        <v>155</v>
      </c>
      <c r="C32" s="25">
        <v>241.842058449809</v>
      </c>
      <c r="D32" s="25">
        <v>248.66582951691501</v>
      </c>
      <c r="E32" s="9">
        <f t="shared" si="0"/>
        <v>-2.7441530991059771E-2</v>
      </c>
      <c r="F32" s="9">
        <f t="shared" si="1"/>
        <v>2.7441530991059771E-2</v>
      </c>
      <c r="G32" s="7">
        <f t="shared" si="2"/>
        <v>12</v>
      </c>
      <c r="H32" s="9">
        <v>244.99733588359899</v>
      </c>
      <c r="I32" s="9">
        <f t="shared" si="3"/>
        <v>0.85290249905695592</v>
      </c>
      <c r="J32" s="7">
        <f t="shared" si="4"/>
        <v>17</v>
      </c>
      <c r="K32" s="9">
        <f t="shared" si="5"/>
        <v>2.3404950360223782E-2</v>
      </c>
      <c r="L32" s="7">
        <f t="shared" si="6"/>
        <v>13</v>
      </c>
      <c r="M32" s="6">
        <f t="shared" si="7"/>
        <v>-1</v>
      </c>
      <c r="N32" s="6">
        <f t="shared" si="8"/>
        <v>-2.3404950360223782E-2</v>
      </c>
    </row>
    <row r="33" spans="1:14" x14ac:dyDescent="0.25">
      <c r="A33" s="7">
        <v>23</v>
      </c>
      <c r="B33" s="7" t="s">
        <v>156</v>
      </c>
      <c r="C33" s="25">
        <v>240.527083333333</v>
      </c>
      <c r="D33" s="25">
        <v>245.41820781696899</v>
      </c>
      <c r="E33" s="9">
        <f t="shared" si="0"/>
        <v>-1.9929753897004066E-2</v>
      </c>
      <c r="F33" s="9">
        <f t="shared" si="1"/>
        <v>1.9929753897004066E-2</v>
      </c>
      <c r="G33" s="7">
        <f t="shared" si="2"/>
        <v>8</v>
      </c>
      <c r="H33" s="9">
        <v>242.8084481992</v>
      </c>
      <c r="I33" s="9">
        <f t="shared" si="3"/>
        <v>0.86059130803384665</v>
      </c>
      <c r="J33" s="7">
        <f t="shared" si="4"/>
        <v>21</v>
      </c>
      <c r="K33" s="9">
        <f t="shared" si="5"/>
        <v>1.7151372975015382E-2</v>
      </c>
      <c r="L33" s="7">
        <f t="shared" si="6"/>
        <v>7</v>
      </c>
      <c r="M33" s="6">
        <f t="shared" si="7"/>
        <v>-1</v>
      </c>
      <c r="N33" s="6">
        <f t="shared" si="8"/>
        <v>-1.7151372975015382E-2</v>
      </c>
    </row>
    <row r="34" spans="1:14" x14ac:dyDescent="0.25">
      <c r="A34" s="7">
        <v>25</v>
      </c>
      <c r="B34" s="7" t="s">
        <v>157</v>
      </c>
      <c r="C34" s="25">
        <v>258.86179354969198</v>
      </c>
      <c r="D34" s="25">
        <v>266.98558809855899</v>
      </c>
      <c r="E34" s="9">
        <f t="shared" si="0"/>
        <v>-3.0427839220550264E-2</v>
      </c>
      <c r="F34" s="9">
        <f t="shared" si="1"/>
        <v>3.0427839220550264E-2</v>
      </c>
      <c r="G34" s="7">
        <f t="shared" si="2"/>
        <v>16</v>
      </c>
      <c r="H34" s="9">
        <v>262.64034494877097</v>
      </c>
      <c r="I34" s="9">
        <f t="shared" si="3"/>
        <v>0.79560830640157842</v>
      </c>
      <c r="J34" s="7">
        <f t="shared" si="4"/>
        <v>5</v>
      </c>
      <c r="K34" s="9">
        <f t="shared" si="5"/>
        <v>2.4208641629721521E-2</v>
      </c>
      <c r="L34" s="7">
        <f t="shared" si="6"/>
        <v>14</v>
      </c>
      <c r="M34" s="6">
        <f t="shared" si="7"/>
        <v>-1</v>
      </c>
      <c r="N34" s="6">
        <f t="shared" si="8"/>
        <v>-2.4208641629721521E-2</v>
      </c>
    </row>
    <row r="35" spans="1:14" x14ac:dyDescent="0.25">
      <c r="A35" s="7">
        <v>27</v>
      </c>
      <c r="B35" s="7" t="s">
        <v>158</v>
      </c>
      <c r="C35" s="25">
        <v>211.20563079116201</v>
      </c>
      <c r="D35" s="25">
        <v>206.47577786530101</v>
      </c>
      <c r="E35" s="9">
        <f t="shared" si="0"/>
        <v>2.2907543803741565E-2</v>
      </c>
      <c r="F35" s="9">
        <f t="shared" si="1"/>
        <v>2.2907543803741565E-2</v>
      </c>
      <c r="G35" s="7">
        <f t="shared" si="2"/>
        <v>10</v>
      </c>
      <c r="H35" s="9">
        <v>208.95884003741801</v>
      </c>
      <c r="I35" s="9">
        <f t="shared" si="3"/>
        <v>1</v>
      </c>
      <c r="J35" s="7">
        <f t="shared" si="4"/>
        <v>33</v>
      </c>
      <c r="K35" s="9">
        <f t="shared" si="5"/>
        <v>2.2907543803741565E-2</v>
      </c>
      <c r="L35" s="7">
        <f t="shared" si="6"/>
        <v>12</v>
      </c>
      <c r="M35" s="6">
        <f t="shared" si="7"/>
        <v>1</v>
      </c>
      <c r="N35" s="6">
        <f t="shared" si="8"/>
        <v>2.2907543803741565E-2</v>
      </c>
    </row>
    <row r="36" spans="1:14" x14ac:dyDescent="0.25">
      <c r="A36" s="7">
        <v>41</v>
      </c>
      <c r="B36" s="7" t="s">
        <v>159</v>
      </c>
      <c r="C36" s="25">
        <v>251.473441412943</v>
      </c>
      <c r="D36" s="25">
        <v>261.90626558085398</v>
      </c>
      <c r="E36" s="9">
        <f t="shared" si="0"/>
        <v>-3.9834190849818471E-2</v>
      </c>
      <c r="F36" s="9">
        <f t="shared" si="1"/>
        <v>3.9834190849818471E-2</v>
      </c>
      <c r="G36" s="7">
        <f t="shared" si="2"/>
        <v>27</v>
      </c>
      <c r="H36" s="9">
        <v>256.08784181123201</v>
      </c>
      <c r="I36" s="9">
        <f t="shared" si="3"/>
        <v>0.81596548496607735</v>
      </c>
      <c r="J36" s="7">
        <f t="shared" si="4"/>
        <v>8</v>
      </c>
      <c r="K36" s="9">
        <f t="shared" si="5"/>
        <v>3.2503324855003408E-2</v>
      </c>
      <c r="L36" s="7">
        <f t="shared" si="6"/>
        <v>26</v>
      </c>
      <c r="M36" s="6">
        <f t="shared" si="7"/>
        <v>-1</v>
      </c>
      <c r="N36" s="6">
        <f t="shared" si="8"/>
        <v>-3.2503324855003408E-2</v>
      </c>
    </row>
    <row r="37" spans="1:14" x14ac:dyDescent="0.25">
      <c r="A37" s="7">
        <v>44</v>
      </c>
      <c r="B37" s="7" t="s">
        <v>160</v>
      </c>
      <c r="C37" s="25">
        <v>222.417749282942</v>
      </c>
      <c r="D37" s="25">
        <v>226.67669491525399</v>
      </c>
      <c r="E37" s="9">
        <f t="shared" si="0"/>
        <v>-1.8788634772993553E-2</v>
      </c>
      <c r="F37" s="9">
        <f t="shared" si="1"/>
        <v>1.8788634772993553E-2</v>
      </c>
      <c r="G37" s="7">
        <f t="shared" si="2"/>
        <v>7</v>
      </c>
      <c r="H37" s="9">
        <v>224.30581384427501</v>
      </c>
      <c r="I37" s="9">
        <f t="shared" si="3"/>
        <v>0.9315801336406212</v>
      </c>
      <c r="J37" s="7">
        <f t="shared" si="4"/>
        <v>28</v>
      </c>
      <c r="K37" s="9">
        <f t="shared" si="5"/>
        <v>1.7503118892750157E-2</v>
      </c>
      <c r="L37" s="7">
        <f t="shared" si="6"/>
        <v>8</v>
      </c>
      <c r="M37" s="6">
        <f t="shared" si="7"/>
        <v>-1</v>
      </c>
      <c r="N37" s="6">
        <f t="shared" si="8"/>
        <v>-1.7503118892750157E-2</v>
      </c>
    </row>
    <row r="38" spans="1:14" x14ac:dyDescent="0.25">
      <c r="A38" s="7">
        <v>47</v>
      </c>
      <c r="B38" s="7" t="s">
        <v>161</v>
      </c>
      <c r="C38" s="25">
        <v>228.16330688398</v>
      </c>
      <c r="D38" s="25">
        <v>232.393723951949</v>
      </c>
      <c r="E38" s="9">
        <f t="shared" si="0"/>
        <v>-1.8203663145583502E-2</v>
      </c>
      <c r="F38" s="9">
        <f t="shared" si="1"/>
        <v>1.8203663145583502E-2</v>
      </c>
      <c r="G38" s="7">
        <f t="shared" si="2"/>
        <v>6</v>
      </c>
      <c r="H38" s="9">
        <v>230.13721116449301</v>
      </c>
      <c r="I38" s="9">
        <f t="shared" si="3"/>
        <v>0.90797502489965631</v>
      </c>
      <c r="J38" s="7">
        <f t="shared" si="4"/>
        <v>27</v>
      </c>
      <c r="K38" s="9">
        <f t="shared" si="5"/>
        <v>1.6528471497876136E-2</v>
      </c>
      <c r="L38" s="7">
        <f t="shared" si="6"/>
        <v>6</v>
      </c>
      <c r="M38" s="6">
        <f t="shared" si="7"/>
        <v>-1</v>
      </c>
      <c r="N38" s="6">
        <f t="shared" si="8"/>
        <v>-1.6528471497876136E-2</v>
      </c>
    </row>
    <row r="39" spans="1:14" x14ac:dyDescent="0.25">
      <c r="A39" s="7">
        <v>50</v>
      </c>
      <c r="B39" s="7" t="s">
        <v>162</v>
      </c>
      <c r="C39" s="25">
        <v>251.12121212121201</v>
      </c>
      <c r="D39" s="25">
        <v>261.627603725656</v>
      </c>
      <c r="E39" s="9">
        <f t="shared" si="0"/>
        <v>-4.0157810012513222E-2</v>
      </c>
      <c r="F39" s="9">
        <f t="shared" si="1"/>
        <v>4.0157810012513222E-2</v>
      </c>
      <c r="G39" s="7">
        <f t="shared" si="2"/>
        <v>28</v>
      </c>
      <c r="H39" s="9">
        <v>255.967348851742</v>
      </c>
      <c r="I39" s="9">
        <f t="shared" si="3"/>
        <v>0.8163495890190603</v>
      </c>
      <c r="J39" s="7">
        <f t="shared" si="4"/>
        <v>10</v>
      </c>
      <c r="K39" s="9">
        <f t="shared" si="5"/>
        <v>3.2782811699620676E-2</v>
      </c>
      <c r="L39" s="7">
        <f t="shared" si="6"/>
        <v>29</v>
      </c>
      <c r="M39" s="6">
        <f t="shared" si="7"/>
        <v>-1</v>
      </c>
      <c r="N39" s="6">
        <f t="shared" si="8"/>
        <v>-3.2782811699620676E-2</v>
      </c>
    </row>
    <row r="40" spans="1:14" x14ac:dyDescent="0.25">
      <c r="A40" s="7">
        <v>52</v>
      </c>
      <c r="B40" s="7" t="s">
        <v>163</v>
      </c>
      <c r="C40" s="25">
        <v>245.697560419517</v>
      </c>
      <c r="D40" s="25">
        <v>254.92770917163901</v>
      </c>
      <c r="E40" s="9">
        <f t="shared" si="0"/>
        <v>-3.6206926199252372E-2</v>
      </c>
      <c r="F40" s="9">
        <f t="shared" si="1"/>
        <v>3.6206926199252372E-2</v>
      </c>
      <c r="G40" s="7">
        <f t="shared" si="2"/>
        <v>24</v>
      </c>
      <c r="H40" s="9">
        <v>249.853701270258</v>
      </c>
      <c r="I40" s="9">
        <f t="shared" si="3"/>
        <v>0.83632477315753095</v>
      </c>
      <c r="J40" s="7">
        <f t="shared" si="4"/>
        <v>13</v>
      </c>
      <c r="K40" s="9">
        <f t="shared" si="5"/>
        <v>3.0280749340321204E-2</v>
      </c>
      <c r="L40" s="7">
        <f t="shared" si="6"/>
        <v>22</v>
      </c>
      <c r="M40" s="6">
        <f t="shared" si="7"/>
        <v>-1</v>
      </c>
      <c r="N40" s="6">
        <f t="shared" si="8"/>
        <v>-3.0280749340321204E-2</v>
      </c>
    </row>
    <row r="41" spans="1:14" x14ac:dyDescent="0.25">
      <c r="A41" s="7">
        <v>54</v>
      </c>
      <c r="B41" s="7" t="s">
        <v>164</v>
      </c>
      <c r="C41" s="25">
        <v>257.62134040599801</v>
      </c>
      <c r="D41" s="25">
        <v>266.90547024952002</v>
      </c>
      <c r="E41" s="9">
        <f t="shared" si="0"/>
        <v>-3.4784337072007634E-2</v>
      </c>
      <c r="F41" s="9">
        <f t="shared" si="1"/>
        <v>3.4784337072007634E-2</v>
      </c>
      <c r="G41" s="7">
        <f t="shared" si="2"/>
        <v>19</v>
      </c>
      <c r="H41" s="9">
        <v>261.887976183913</v>
      </c>
      <c r="I41" s="9">
        <f t="shared" si="3"/>
        <v>0.79789398154986291</v>
      </c>
      <c r="J41" s="7">
        <f t="shared" si="4"/>
        <v>6</v>
      </c>
      <c r="K41" s="9">
        <f t="shared" si="5"/>
        <v>2.7754213201956673E-2</v>
      </c>
      <c r="L41" s="7">
        <f t="shared" si="6"/>
        <v>21</v>
      </c>
      <c r="M41" s="6">
        <f t="shared" si="7"/>
        <v>-1</v>
      </c>
      <c r="N41" s="6">
        <f t="shared" si="8"/>
        <v>-2.7754213201956673E-2</v>
      </c>
    </row>
    <row r="42" spans="1:14" x14ac:dyDescent="0.25">
      <c r="A42" s="7">
        <v>63</v>
      </c>
      <c r="B42" s="7" t="s">
        <v>165</v>
      </c>
      <c r="C42" s="25">
        <v>261.000344708721</v>
      </c>
      <c r="D42" s="25">
        <v>272.35796128012601</v>
      </c>
      <c r="E42" s="9">
        <f t="shared" si="0"/>
        <v>-4.1701063255218933E-2</v>
      </c>
      <c r="F42" s="9">
        <f t="shared" si="1"/>
        <v>4.1701063255218933E-2</v>
      </c>
      <c r="G42" s="7">
        <f t="shared" si="2"/>
        <v>29</v>
      </c>
      <c r="H42" s="9">
        <v>266.29234167893998</v>
      </c>
      <c r="I42" s="9">
        <f t="shared" si="3"/>
        <v>0.78469714419858494</v>
      </c>
      <c r="J42" s="7">
        <f t="shared" si="4"/>
        <v>4</v>
      </c>
      <c r="K42" s="9">
        <f t="shared" si="5"/>
        <v>3.2722705246414845E-2</v>
      </c>
      <c r="L42" s="7">
        <f t="shared" si="6"/>
        <v>28</v>
      </c>
      <c r="M42" s="6">
        <f t="shared" si="7"/>
        <v>-1</v>
      </c>
      <c r="N42" s="6">
        <f t="shared" si="8"/>
        <v>-3.2722705246414845E-2</v>
      </c>
    </row>
    <row r="43" spans="1:14" x14ac:dyDescent="0.25">
      <c r="A43" s="7">
        <v>66</v>
      </c>
      <c r="B43" s="7" t="s">
        <v>166</v>
      </c>
      <c r="C43" s="25">
        <v>253.07251978649001</v>
      </c>
      <c r="D43" s="25">
        <v>260.84846547314601</v>
      </c>
      <c r="E43" s="9">
        <f t="shared" si="0"/>
        <v>-2.9810202918201658E-2</v>
      </c>
      <c r="F43" s="9">
        <f t="shared" si="1"/>
        <v>2.9810202918201658E-2</v>
      </c>
      <c r="G43" s="7">
        <f t="shared" si="2"/>
        <v>15</v>
      </c>
      <c r="H43" s="9">
        <v>256.68141418131501</v>
      </c>
      <c r="I43" s="9">
        <f t="shared" si="3"/>
        <v>0.81407857559103736</v>
      </c>
      <c r="J43" s="7">
        <f t="shared" si="4"/>
        <v>7</v>
      </c>
      <c r="K43" s="9">
        <f t="shared" si="5"/>
        <v>2.4267847529729391E-2</v>
      </c>
      <c r="L43" s="7">
        <f t="shared" si="6"/>
        <v>15</v>
      </c>
      <c r="M43" s="6">
        <f t="shared" si="7"/>
        <v>-1</v>
      </c>
      <c r="N43" s="6">
        <f t="shared" si="8"/>
        <v>-2.4267847529729391E-2</v>
      </c>
    </row>
    <row r="44" spans="1:14" x14ac:dyDescent="0.25">
      <c r="A44" s="7">
        <v>68</v>
      </c>
      <c r="B44" s="7" t="s">
        <v>167</v>
      </c>
      <c r="C44" s="25">
        <v>264.83431496283799</v>
      </c>
      <c r="D44" s="25">
        <v>274.56997393287702</v>
      </c>
      <c r="E44" s="9">
        <f t="shared" si="0"/>
        <v>-3.5457842788079452E-2</v>
      </c>
      <c r="F44" s="9">
        <f t="shared" si="1"/>
        <v>3.5457842788079452E-2</v>
      </c>
      <c r="G44" s="7">
        <f t="shared" si="2"/>
        <v>22</v>
      </c>
      <c r="H44" s="9">
        <v>269.33785515110401</v>
      </c>
      <c r="I44" s="9">
        <f t="shared" si="3"/>
        <v>0.77582425210963335</v>
      </c>
      <c r="J44" s="7">
        <f t="shared" si="4"/>
        <v>3</v>
      </c>
      <c r="K44" s="9">
        <f t="shared" si="5"/>
        <v>2.7509054362482698E-2</v>
      </c>
      <c r="L44" s="7">
        <f t="shared" si="6"/>
        <v>19</v>
      </c>
      <c r="M44" s="6">
        <f t="shared" si="7"/>
        <v>-1</v>
      </c>
      <c r="N44" s="6">
        <f t="shared" si="8"/>
        <v>-2.7509054362482698E-2</v>
      </c>
    </row>
    <row r="45" spans="1:14" x14ac:dyDescent="0.25">
      <c r="A45" s="7">
        <v>70</v>
      </c>
      <c r="B45" s="7" t="s">
        <v>168</v>
      </c>
      <c r="C45" s="25">
        <v>237.80929853181101</v>
      </c>
      <c r="D45" s="25">
        <v>241.856510512726</v>
      </c>
      <c r="E45" s="9">
        <f t="shared" si="0"/>
        <v>-1.6733938533782154E-2</v>
      </c>
      <c r="F45" s="9">
        <f t="shared" si="1"/>
        <v>1.6733938533782154E-2</v>
      </c>
      <c r="G45" s="7">
        <f t="shared" si="2"/>
        <v>5</v>
      </c>
      <c r="H45" s="9">
        <v>239.708881578947</v>
      </c>
      <c r="I45" s="9">
        <f t="shared" si="3"/>
        <v>0.87171922317195571</v>
      </c>
      <c r="J45" s="7">
        <f t="shared" si="4"/>
        <v>22</v>
      </c>
      <c r="K45" s="9">
        <f t="shared" si="5"/>
        <v>1.4587295899275834E-2</v>
      </c>
      <c r="L45" s="7">
        <f t="shared" si="6"/>
        <v>5</v>
      </c>
      <c r="M45" s="6">
        <f t="shared" si="7"/>
        <v>-1</v>
      </c>
      <c r="N45" s="6">
        <f t="shared" si="8"/>
        <v>-1.4587295899275834E-2</v>
      </c>
    </row>
    <row r="46" spans="1:14" x14ac:dyDescent="0.25">
      <c r="A46" s="7">
        <v>73</v>
      </c>
      <c r="B46" s="7" t="s">
        <v>169</v>
      </c>
      <c r="C46" s="25">
        <v>244.46273087071199</v>
      </c>
      <c r="D46" s="25">
        <v>251.87770918166299</v>
      </c>
      <c r="E46" s="9">
        <f t="shared" si="0"/>
        <v>-2.9438803199544183E-2</v>
      </c>
      <c r="F46" s="9">
        <f t="shared" si="1"/>
        <v>2.9438803199544183E-2</v>
      </c>
      <c r="G46" s="7">
        <f t="shared" si="2"/>
        <v>14</v>
      </c>
      <c r="H46" s="9">
        <v>247.84116344485</v>
      </c>
      <c r="I46" s="9">
        <f t="shared" si="3"/>
        <v>0.8431159583541733</v>
      </c>
      <c r="J46" s="7">
        <f t="shared" si="4"/>
        <v>16</v>
      </c>
      <c r="K46" s="9">
        <f t="shared" si="5"/>
        <v>2.4820324772383596E-2</v>
      </c>
      <c r="L46" s="7">
        <f t="shared" si="6"/>
        <v>16</v>
      </c>
      <c r="M46" s="6">
        <f t="shared" si="7"/>
        <v>-1</v>
      </c>
      <c r="N46" s="6">
        <f t="shared" si="8"/>
        <v>-2.4820324772383596E-2</v>
      </c>
    </row>
    <row r="47" spans="1:14" x14ac:dyDescent="0.25">
      <c r="A47" s="7">
        <v>76</v>
      </c>
      <c r="B47" s="7" t="s">
        <v>170</v>
      </c>
      <c r="C47" s="25">
        <v>246.174895158216</v>
      </c>
      <c r="D47" s="25">
        <v>254.43990248327501</v>
      </c>
      <c r="E47" s="9">
        <f t="shared" si="0"/>
        <v>-3.2483141379926771E-2</v>
      </c>
      <c r="F47" s="9">
        <f t="shared" si="1"/>
        <v>3.2483141379926771E-2</v>
      </c>
      <c r="G47" s="7">
        <f t="shared" si="2"/>
        <v>18</v>
      </c>
      <c r="H47" s="9">
        <v>249.94938118171001</v>
      </c>
      <c r="I47" s="9">
        <f t="shared" si="3"/>
        <v>0.83600463041557849</v>
      </c>
      <c r="J47" s="7">
        <f t="shared" si="4"/>
        <v>12</v>
      </c>
      <c r="K47" s="9">
        <f t="shared" si="5"/>
        <v>2.7156056604062666E-2</v>
      </c>
      <c r="L47" s="7">
        <f t="shared" si="6"/>
        <v>18</v>
      </c>
      <c r="M47" s="6">
        <f t="shared" si="7"/>
        <v>-1</v>
      </c>
      <c r="N47" s="6">
        <f t="shared" si="8"/>
        <v>-2.7156056604062666E-2</v>
      </c>
    </row>
    <row r="48" spans="1:14" x14ac:dyDescent="0.25">
      <c r="A48" s="7">
        <v>81</v>
      </c>
      <c r="B48" s="7" t="s">
        <v>171</v>
      </c>
      <c r="C48" s="25">
        <v>238.575638506876</v>
      </c>
      <c r="D48" s="25">
        <v>249.440617577197</v>
      </c>
      <c r="E48" s="9">
        <f t="shared" si="0"/>
        <v>-4.3557377206053863E-2</v>
      </c>
      <c r="F48" s="9">
        <f t="shared" si="1"/>
        <v>4.3557377206053863E-2</v>
      </c>
      <c r="G48" s="7">
        <f t="shared" si="2"/>
        <v>32</v>
      </c>
      <c r="H48" s="9">
        <v>243.49408602150501</v>
      </c>
      <c r="I48" s="9">
        <f t="shared" si="3"/>
        <v>0.85816802967018713</v>
      </c>
      <c r="J48" s="7">
        <f t="shared" si="4"/>
        <v>19</v>
      </c>
      <c r="K48" s="9">
        <f t="shared" si="5"/>
        <v>3.737954857452036E-2</v>
      </c>
      <c r="L48" s="7">
        <f t="shared" si="6"/>
        <v>32</v>
      </c>
      <c r="M48" s="6">
        <f t="shared" si="7"/>
        <v>-1</v>
      </c>
      <c r="N48" s="6">
        <f t="shared" si="8"/>
        <v>-3.737954857452036E-2</v>
      </c>
    </row>
    <row r="49" spans="1:25" x14ac:dyDescent="0.25">
      <c r="A49" s="7">
        <v>85</v>
      </c>
      <c r="B49" s="7" t="s">
        <v>172</v>
      </c>
      <c r="C49" s="25">
        <v>249.27739623768301</v>
      </c>
      <c r="D49" s="25">
        <v>260.358825661472</v>
      </c>
      <c r="E49" s="9">
        <f t="shared" si="0"/>
        <v>-4.2562142441821681E-2</v>
      </c>
      <c r="F49" s="9">
        <f t="shared" si="1"/>
        <v>4.2562142441821681E-2</v>
      </c>
      <c r="G49" s="7">
        <f t="shared" si="2"/>
        <v>30</v>
      </c>
      <c r="H49" s="9">
        <v>254.28290766208301</v>
      </c>
      <c r="I49" s="9">
        <f t="shared" si="3"/>
        <v>0.8217573173070043</v>
      </c>
      <c r="J49" s="7">
        <f t="shared" si="4"/>
        <v>11</v>
      </c>
      <c r="K49" s="9">
        <f t="shared" si="5"/>
        <v>3.4975751991829972E-2</v>
      </c>
      <c r="L49" s="7">
        <f t="shared" si="6"/>
        <v>30</v>
      </c>
      <c r="M49" s="6">
        <f t="shared" si="7"/>
        <v>-1</v>
      </c>
      <c r="N49" s="6">
        <f t="shared" si="8"/>
        <v>-3.4975751991829972E-2</v>
      </c>
    </row>
    <row r="50" spans="1:25" x14ac:dyDescent="0.25">
      <c r="A50" s="7">
        <v>86</v>
      </c>
      <c r="B50" s="7" t="s">
        <v>173</v>
      </c>
      <c r="C50" s="25">
        <v>239.317513649727</v>
      </c>
      <c r="D50" s="25">
        <v>248.065915492958</v>
      </c>
      <c r="E50" s="9">
        <f t="shared" si="0"/>
        <v>-3.5266440477508244E-2</v>
      </c>
      <c r="F50" s="9">
        <f t="shared" si="1"/>
        <v>3.5266440477508244E-2</v>
      </c>
      <c r="G50" s="7">
        <f t="shared" si="2"/>
        <v>21</v>
      </c>
      <c r="H50" s="9">
        <v>243.053897978826</v>
      </c>
      <c r="I50" s="9">
        <f t="shared" si="3"/>
        <v>0.85972223352542887</v>
      </c>
      <c r="J50" s="7">
        <f t="shared" si="4"/>
        <v>20</v>
      </c>
      <c r="K50" s="9">
        <f t="shared" si="5"/>
        <v>3.031934297581498E-2</v>
      </c>
      <c r="L50" s="7">
        <f t="shared" si="6"/>
        <v>23</v>
      </c>
      <c r="M50" s="6">
        <f t="shared" si="7"/>
        <v>-1</v>
      </c>
      <c r="N50" s="6">
        <f t="shared" si="8"/>
        <v>-3.031934297581498E-2</v>
      </c>
    </row>
    <row r="51" spans="1:25" x14ac:dyDescent="0.25">
      <c r="A51" s="7">
        <v>88</v>
      </c>
      <c r="B51" s="7" t="s">
        <v>116</v>
      </c>
      <c r="C51" s="25">
        <v>235.34005763688799</v>
      </c>
      <c r="D51" s="25">
        <v>243.01689189189199</v>
      </c>
      <c r="E51" s="9">
        <f t="shared" si="0"/>
        <v>-3.1589714588313875E-2</v>
      </c>
      <c r="F51" s="9">
        <f t="shared" si="1"/>
        <v>3.1589714588313875E-2</v>
      </c>
      <c r="G51" s="7">
        <f t="shared" si="2"/>
        <v>17</v>
      </c>
      <c r="H51" s="9">
        <v>238.87402799377901</v>
      </c>
      <c r="I51" s="9">
        <f t="shared" si="3"/>
        <v>0.87476584119417089</v>
      </c>
      <c r="J51" s="7">
        <f t="shared" si="4"/>
        <v>23</v>
      </c>
      <c r="K51" s="9">
        <f t="shared" si="5"/>
        <v>2.763360325493016E-2</v>
      </c>
      <c r="L51" s="7">
        <f t="shared" si="6"/>
        <v>20</v>
      </c>
      <c r="M51" s="6">
        <f t="shared" si="7"/>
        <v>-1</v>
      </c>
      <c r="N51" s="6">
        <f t="shared" si="8"/>
        <v>-2.763360325493016E-2</v>
      </c>
    </row>
    <row r="52" spans="1:25" x14ac:dyDescent="0.25">
      <c r="A52" s="7">
        <v>91</v>
      </c>
      <c r="B52" s="7" t="s">
        <v>174</v>
      </c>
      <c r="C52" s="25">
        <v>216.968253968254</v>
      </c>
      <c r="D52" s="25">
        <v>227.67942583732099</v>
      </c>
      <c r="E52" s="9">
        <f t="shared" si="0"/>
        <v>-4.7044970487233294E-2</v>
      </c>
      <c r="F52" s="9">
        <f t="shared" si="1"/>
        <v>4.7044970487233294E-2</v>
      </c>
      <c r="G52" s="7">
        <f t="shared" si="2"/>
        <v>33</v>
      </c>
      <c r="H52" s="9">
        <v>221.82429501084599</v>
      </c>
      <c r="I52" s="9">
        <f t="shared" si="3"/>
        <v>0.94200159647617088</v>
      </c>
      <c r="J52" s="7">
        <f t="shared" si="4"/>
        <v>29</v>
      </c>
      <c r="K52" s="9">
        <f t="shared" si="5"/>
        <v>4.4316437305148108E-2</v>
      </c>
      <c r="L52" s="7">
        <f t="shared" si="6"/>
        <v>33</v>
      </c>
      <c r="M52" s="6">
        <f t="shared" si="7"/>
        <v>-1</v>
      </c>
      <c r="N52" s="6">
        <f t="shared" si="8"/>
        <v>-4.4316437305148108E-2</v>
      </c>
    </row>
    <row r="53" spans="1:25" x14ac:dyDescent="0.25">
      <c r="A53" s="7">
        <v>94</v>
      </c>
      <c r="B53" s="7" t="s">
        <v>175</v>
      </c>
      <c r="C53" s="25">
        <v>216.4</v>
      </c>
      <c r="D53" s="25">
        <v>213.30769230769201</v>
      </c>
      <c r="E53" s="9">
        <f t="shared" si="0"/>
        <v>1.4496934727733149E-2</v>
      </c>
      <c r="F53" s="9">
        <f t="shared" si="1"/>
        <v>1.4496934727733149E-2</v>
      </c>
      <c r="G53" s="7">
        <f t="shared" si="2"/>
        <v>4</v>
      </c>
      <c r="H53" s="9">
        <v>214.96428571428601</v>
      </c>
      <c r="I53" s="9">
        <f t="shared" si="3"/>
        <v>0.97206305383746405</v>
      </c>
      <c r="J53" s="7">
        <f t="shared" si="4"/>
        <v>31</v>
      </c>
      <c r="K53" s="9">
        <f t="shared" si="5"/>
        <v>1.4091934642722671E-2</v>
      </c>
      <c r="L53" s="7">
        <f t="shared" si="6"/>
        <v>4</v>
      </c>
      <c r="M53" s="6">
        <f t="shared" si="7"/>
        <v>1</v>
      </c>
      <c r="N53" s="6">
        <f t="shared" si="8"/>
        <v>1.4091934642722671E-2</v>
      </c>
    </row>
    <row r="54" spans="1:25" x14ac:dyDescent="0.25">
      <c r="A54" s="7">
        <v>95</v>
      </c>
      <c r="B54" s="7" t="s">
        <v>176</v>
      </c>
      <c r="C54" s="25">
        <v>232.91052631578901</v>
      </c>
      <c r="D54" s="25">
        <v>241.63752665245201</v>
      </c>
      <c r="E54" s="9">
        <f t="shared" si="0"/>
        <v>-3.6116080385208825E-2</v>
      </c>
      <c r="F54" s="9">
        <f t="shared" si="1"/>
        <v>3.6116080385208825E-2</v>
      </c>
      <c r="G54" s="7">
        <f t="shared" si="2"/>
        <v>23</v>
      </c>
      <c r="H54" s="9">
        <v>236.849855630414</v>
      </c>
      <c r="I54" s="9">
        <f>MIN($H$24:$H$56)/H54</f>
        <v>0.88224178765589889</v>
      </c>
      <c r="J54" s="7">
        <f t="shared" si="4"/>
        <v>24</v>
      </c>
      <c r="K54" s="9">
        <f t="shared" si="5"/>
        <v>3.1863115322170781E-2</v>
      </c>
      <c r="L54" s="7">
        <f t="shared" si="6"/>
        <v>24</v>
      </c>
      <c r="M54" s="6">
        <f t="shared" si="7"/>
        <v>-1</v>
      </c>
      <c r="N54" s="6">
        <f t="shared" si="8"/>
        <v>-3.1863115322170781E-2</v>
      </c>
    </row>
    <row r="55" spans="1:25" x14ac:dyDescent="0.25">
      <c r="A55" s="7">
        <v>97</v>
      </c>
      <c r="B55" s="7" t="s">
        <v>177</v>
      </c>
      <c r="C55" s="25">
        <v>209.610837438424</v>
      </c>
      <c r="D55" s="25">
        <v>211.67149758454099</v>
      </c>
      <c r="E55" s="9">
        <f t="shared" si="0"/>
        <v>-9.7351800768261942E-3</v>
      </c>
      <c r="F55" s="9">
        <f t="shared" si="1"/>
        <v>9.7351800768261942E-3</v>
      </c>
      <c r="G55" s="7">
        <f t="shared" si="2"/>
        <v>2</v>
      </c>
      <c r="H55" s="9">
        <v>210.65121951219501</v>
      </c>
      <c r="I55" s="9">
        <f t="shared" si="3"/>
        <v>0.99196596402956483</v>
      </c>
      <c r="J55" s="7">
        <f>RANK(I55,$I$24:$I$56,1)</f>
        <v>32</v>
      </c>
      <c r="K55" s="9">
        <f t="shared" si="5"/>
        <v>9.6569672899103082E-3</v>
      </c>
      <c r="L55" s="7">
        <f t="shared" si="6"/>
        <v>2</v>
      </c>
      <c r="M55" s="6">
        <f t="shared" si="7"/>
        <v>-1</v>
      </c>
      <c r="N55" s="6">
        <f t="shared" si="8"/>
        <v>-9.6569672899103082E-3</v>
      </c>
    </row>
    <row r="56" spans="1:25" x14ac:dyDescent="0.25">
      <c r="A56" s="7">
        <v>99</v>
      </c>
      <c r="B56" s="7" t="s">
        <v>178</v>
      </c>
      <c r="C56" s="25">
        <v>220.04179104477601</v>
      </c>
      <c r="D56" s="25">
        <v>222.97245179063401</v>
      </c>
      <c r="E56" s="9">
        <f t="shared" si="0"/>
        <v>-1.3143600127830271E-2</v>
      </c>
      <c r="F56" s="9">
        <f t="shared" si="1"/>
        <v>1.3143600127830271E-2</v>
      </c>
      <c r="G56" s="7">
        <f t="shared" si="2"/>
        <v>3</v>
      </c>
      <c r="H56" s="9">
        <v>221.56590257879699</v>
      </c>
      <c r="I56" s="9">
        <f t="shared" si="3"/>
        <v>0.94310016841650335</v>
      </c>
      <c r="J56" s="7">
        <f t="shared" si="4"/>
        <v>30</v>
      </c>
      <c r="K56" s="9">
        <f t="shared" si="5"/>
        <v>1.2395731494155904E-2</v>
      </c>
      <c r="L56" s="7">
        <f t="shared" si="6"/>
        <v>3</v>
      </c>
      <c r="M56" s="6">
        <f t="shared" si="7"/>
        <v>-1</v>
      </c>
      <c r="N56" s="6">
        <f t="shared" si="8"/>
        <v>-1.2395731494155904E-2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241.13781021975953</v>
      </c>
      <c r="D58" s="29">
        <f>AVERAGE(D24:D56)</f>
        <v>248.15905386814788</v>
      </c>
      <c r="E58" s="29">
        <f>AVERAGE(E24:E56)</f>
        <v>-2.7499012459521133E-2</v>
      </c>
      <c r="F58" s="29">
        <f>AVERAGE(F24:F56)</f>
        <v>2.9765950552337786E-2</v>
      </c>
      <c r="G58" s="26" t="s">
        <v>124</v>
      </c>
      <c r="H58" s="29">
        <f>AVERAGE(H24:H56)</f>
        <v>244.34270852546379</v>
      </c>
      <c r="I58" s="29">
        <f>AVERAGE(I24:I56)</f>
        <v>0.8592905736867128</v>
      </c>
      <c r="J58" s="26" t="s">
        <v>124</v>
      </c>
      <c r="K58" s="29">
        <f>AVERAGE(K24:K56)</f>
        <v>2.5247912939416677E-2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15.620673239159176</v>
      </c>
      <c r="D59" s="29">
        <f>_xlfn.STDEV.S(D24:D56)</f>
        <v>18.418799699209107</v>
      </c>
      <c r="E59" s="29">
        <f>_xlfn.STDEV.S(E24:E56)</f>
        <v>1.586949475124505E-2</v>
      </c>
      <c r="F59" s="29">
        <f>_xlfn.STDEV.S(F24:F56)</f>
        <v>1.0861306720918569E-2</v>
      </c>
      <c r="G59" s="26" t="s">
        <v>124</v>
      </c>
      <c r="H59" s="29">
        <f>_xlfn.STDEV.S(H24:H56)</f>
        <v>16.856386054275504</v>
      </c>
      <c r="I59" s="29">
        <f>_xlfn.STDEV.S(I24:I56)</f>
        <v>6.1531353433871165E-2</v>
      </c>
      <c r="J59" s="26" t="s">
        <v>124</v>
      </c>
      <c r="K59" s="29">
        <f>_xlfn.STDEV.S(K24:K56)</f>
        <v>8.8376364904853566E-3</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244.00543244458362</v>
      </c>
      <c r="D60" s="29">
        <f>_xlfn.VAR.S(D24:D56)</f>
        <v>339.25218235958545</v>
      </c>
      <c r="E60" s="29">
        <f>_xlfn.VAR.S(E24:E56)</f>
        <v>2.5184086365979421E-4</v>
      </c>
      <c r="F60" s="29">
        <f>_xlfn.VAR.S(F24:F56)</f>
        <v>1.179679836858709E-4</v>
      </c>
      <c r="G60" s="26" t="s">
        <v>124</v>
      </c>
      <c r="H60" s="29">
        <f>_xlfn.VAR.S(H24:H56)</f>
        <v>284.1377508107737</v>
      </c>
      <c r="I60" s="29">
        <f>_xlfn.VAR.S(I24:I56)</f>
        <v>3.7861074554039688E-3</v>
      </c>
      <c r="J60" s="26" t="s">
        <v>124</v>
      </c>
      <c r="K60" s="29">
        <f>_xlfn.VAR.S(K24:K56)</f>
        <v>7.8103818737958338E-5</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267.08600451467299</v>
      </c>
      <c r="D61" s="29">
        <f>MAX(D24:D56)</f>
        <v>276.42123703005001</v>
      </c>
      <c r="E61" s="29">
        <f>MAX(E24:E56)</f>
        <v>2.2907543803741565E-2</v>
      </c>
      <c r="F61" s="29">
        <f>MAX(F24:F56)</f>
        <v>4.7044970487233294E-2</v>
      </c>
      <c r="G61" s="26" t="s">
        <v>124</v>
      </c>
      <c r="H61" s="29">
        <f>MAX(H24:H56)</f>
        <v>271.339021732162</v>
      </c>
      <c r="I61" s="29">
        <f>MAX(I24:I56)</f>
        <v>1</v>
      </c>
      <c r="J61" s="26" t="s">
        <v>124</v>
      </c>
      <c r="K61" s="29">
        <f>MAX(K24:K56)</f>
        <v>4.4316437305148108E-2</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209.610837438424</v>
      </c>
      <c r="D62" s="29">
        <f>MIN(D24:D56)</f>
        <v>206.47577786530101</v>
      </c>
      <c r="E62" s="29">
        <f>MIN(E24:E56)</f>
        <v>-4.7044970487233294E-2</v>
      </c>
      <c r="F62" s="29">
        <f>MIN(F24:F56)</f>
        <v>5.4272635068245458E-3</v>
      </c>
      <c r="G62" s="26" t="s">
        <v>124</v>
      </c>
      <c r="H62" s="29">
        <f>MIN(H24:H56)</f>
        <v>208.95884003741801</v>
      </c>
      <c r="I62" s="29">
        <f>MIN(I24:I56)</f>
        <v>0.77010243017563729</v>
      </c>
      <c r="J62" s="26" t="s">
        <v>124</v>
      </c>
      <c r="K62" s="29">
        <f>MIN(K24:K56)</f>
        <v>4.5620879526449554E-3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51424-4C78-48D7-B2FB-6B3EBF06AAFE}">
  <sheetPr>
    <tabColor rgb="FF00B050"/>
  </sheetPr>
  <dimension ref="A14:Y64"/>
  <sheetViews>
    <sheetView topLeftCell="B3" zoomScale="80" zoomScaleNormal="80" workbookViewId="0"/>
  </sheetViews>
  <sheetFormatPr baseColWidth="10" defaultColWidth="10.625" defaultRowHeight="15" x14ac:dyDescent="0.25"/>
  <cols>
    <col min="1" max="1" width="15.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58</v>
      </c>
      <c r="I15" s="35"/>
      <c r="J15" s="35"/>
      <c r="K15" s="35"/>
      <c r="L15" s="35"/>
    </row>
    <row r="16" spans="1:12" s="3" customFormat="1" ht="44.1" customHeight="1" x14ac:dyDescent="0.25">
      <c r="A16" s="2" t="s">
        <v>5</v>
      </c>
      <c r="B16" s="36" t="s">
        <v>62</v>
      </c>
      <c r="C16" s="36"/>
      <c r="D16" s="36"/>
      <c r="E16" s="36"/>
      <c r="F16" s="36"/>
      <c r="G16" s="36"/>
      <c r="H16" s="36"/>
      <c r="I16" s="36"/>
      <c r="J16" s="36"/>
      <c r="K16" s="36"/>
      <c r="L16" s="36"/>
    </row>
    <row r="17" spans="1:14" s="3" customFormat="1" ht="44.1" customHeight="1" x14ac:dyDescent="0.25">
      <c r="A17" s="2" t="s">
        <v>66</v>
      </c>
      <c r="B17" s="36" t="s">
        <v>226</v>
      </c>
      <c r="C17" s="36"/>
      <c r="D17" s="36"/>
      <c r="E17" s="36"/>
      <c r="F17" s="36"/>
      <c r="G17" s="36"/>
      <c r="H17" s="36"/>
      <c r="I17" s="36"/>
      <c r="J17" s="36"/>
      <c r="K17" s="36"/>
      <c r="L17" s="36"/>
    </row>
    <row r="18" spans="1:14" s="3" customFormat="1" ht="44.1" customHeight="1" x14ac:dyDescent="0.25">
      <c r="A18" s="2" t="s">
        <v>68</v>
      </c>
      <c r="B18" s="36" t="s">
        <v>227</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247</v>
      </c>
      <c r="C20" s="36"/>
      <c r="D20" s="36"/>
      <c r="E20" s="36"/>
      <c r="F20" s="36"/>
      <c r="G20" s="36"/>
      <c r="H20" s="36"/>
      <c r="I20" s="36"/>
      <c r="J20" s="36"/>
      <c r="K20" s="36"/>
      <c r="L20" s="36"/>
    </row>
    <row r="21" spans="1:14" s="3" customFormat="1" ht="43.7" customHeight="1" x14ac:dyDescent="0.25">
      <c r="A21" s="27" t="s">
        <v>72</v>
      </c>
      <c r="B21" s="37" t="s">
        <v>224</v>
      </c>
      <c r="C21" s="37"/>
      <c r="D21" s="37"/>
      <c r="E21" s="28" t="s">
        <v>74</v>
      </c>
      <c r="F21" s="38" t="s">
        <v>225</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25">
        <v>146.44359545153699</v>
      </c>
      <c r="D24" s="25">
        <v>151.264242115972</v>
      </c>
      <c r="E24" s="9">
        <f>(C24-D24)/D24</f>
        <v>-3.1869043185626687E-2</v>
      </c>
      <c r="F24" s="9">
        <f>ABS(E24)</f>
        <v>3.1869043185626687E-2</v>
      </c>
      <c r="G24" s="7">
        <f>RANK(F24,$F$24:$F$56,1)</f>
        <v>27</v>
      </c>
      <c r="H24" s="9">
        <v>148.44466340570801</v>
      </c>
      <c r="I24" s="9">
        <f>MIN($H$24:$H$56)/H24</f>
        <v>0.77978426376270782</v>
      </c>
      <c r="J24" s="7">
        <f>RANK(I24,$I$24:$I$56,1)</f>
        <v>2</v>
      </c>
      <c r="K24" s="9">
        <f>I24*F24</f>
        <v>2.4850978377325847E-2</v>
      </c>
      <c r="L24" s="7">
        <f>RANK(K24,$K$24:$K$56,1)</f>
        <v>26</v>
      </c>
      <c r="M24" s="6">
        <f>IF(E24&gt;0,1,-1)</f>
        <v>-1</v>
      </c>
      <c r="N24" s="6">
        <f>K24*M24</f>
        <v>-2.4850978377325847E-2</v>
      </c>
    </row>
    <row r="25" spans="1:14" x14ac:dyDescent="0.25">
      <c r="A25" s="7">
        <v>8</v>
      </c>
      <c r="B25" s="7" t="s">
        <v>148</v>
      </c>
      <c r="C25" s="25">
        <v>142.79278776376</v>
      </c>
      <c r="D25" s="25">
        <v>144.212037885732</v>
      </c>
      <c r="E25" s="9">
        <f t="shared" ref="E25:E56" si="0">(C25-D25)/D25</f>
        <v>-9.8414122897046707E-3</v>
      </c>
      <c r="F25" s="9">
        <f t="shared" ref="F25:F56" si="1">ABS(E25)</f>
        <v>9.8414122897046707E-3</v>
      </c>
      <c r="G25" s="7">
        <f t="shared" ref="G25:G56" si="2">RANK(F25,$F$24:$F$56,1)</f>
        <v>6</v>
      </c>
      <c r="H25" s="9">
        <v>143.39205315100301</v>
      </c>
      <c r="I25" s="9">
        <f t="shared" ref="I25:I56" si="3">MIN($H$24:$H$56)/H25</f>
        <v>0.8072610024031398</v>
      </c>
      <c r="J25" s="7">
        <f t="shared" ref="J25:J56" si="4">RANK(I25,$I$24:$I$56,1)</f>
        <v>10</v>
      </c>
      <c r="K25" s="9">
        <f t="shared" ref="K25:K56" si="5">I25*F25</f>
        <v>7.9445883500495716E-3</v>
      </c>
      <c r="L25" s="7">
        <f t="shared" ref="L25:L56" si="6">RANK(K25,$K$24:$K$56,1)</f>
        <v>6</v>
      </c>
      <c r="M25" s="6">
        <f t="shared" ref="M25:M56" si="7">IF(E25&gt;0,1,-1)</f>
        <v>-1</v>
      </c>
      <c r="N25" s="6">
        <f t="shared" ref="N25:N56" si="8">K25*M25</f>
        <v>-7.9445883500495716E-3</v>
      </c>
    </row>
    <row r="26" spans="1:14" x14ac:dyDescent="0.25">
      <c r="A26" s="7">
        <v>11</v>
      </c>
      <c r="B26" s="7" t="s">
        <v>149</v>
      </c>
      <c r="C26" s="25">
        <v>150.49866349003401</v>
      </c>
      <c r="D26" s="25">
        <v>154.387056763461</v>
      </c>
      <c r="E26" s="9">
        <f t="shared" si="0"/>
        <v>-2.5186005581960613E-2</v>
      </c>
      <c r="F26" s="9">
        <f t="shared" si="1"/>
        <v>2.5186005581960613E-2</v>
      </c>
      <c r="G26" s="7">
        <f t="shared" si="2"/>
        <v>18</v>
      </c>
      <c r="H26" s="9">
        <v>152.22256186317301</v>
      </c>
      <c r="I26" s="9">
        <f t="shared" si="3"/>
        <v>0.76043137854538634</v>
      </c>
      <c r="J26" s="7">
        <f t="shared" si="4"/>
        <v>1</v>
      </c>
      <c r="K26" s="9">
        <f t="shared" si="5"/>
        <v>1.9152228944742104E-2</v>
      </c>
      <c r="L26" s="7">
        <f t="shared" si="6"/>
        <v>16</v>
      </c>
      <c r="M26" s="6">
        <f t="shared" si="7"/>
        <v>-1</v>
      </c>
      <c r="N26" s="6">
        <f t="shared" si="8"/>
        <v>-1.9152228944742104E-2</v>
      </c>
    </row>
    <row r="27" spans="1:14" x14ac:dyDescent="0.25">
      <c r="A27" s="7">
        <v>13</v>
      </c>
      <c r="B27" s="7" t="s">
        <v>150</v>
      </c>
      <c r="C27" s="25">
        <v>137.885262314778</v>
      </c>
      <c r="D27" s="25">
        <v>140.54876769795499</v>
      </c>
      <c r="E27" s="9">
        <f t="shared" si="0"/>
        <v>-1.8950755860776835E-2</v>
      </c>
      <c r="F27" s="9">
        <f t="shared" si="1"/>
        <v>1.8950755860776835E-2</v>
      </c>
      <c r="G27" s="7">
        <f t="shared" si="2"/>
        <v>14</v>
      </c>
      <c r="H27" s="9">
        <v>139.038601271571</v>
      </c>
      <c r="I27" s="9">
        <f t="shared" si="3"/>
        <v>0.83253723429819348</v>
      </c>
      <c r="J27" s="7">
        <f t="shared" si="4"/>
        <v>15</v>
      </c>
      <c r="K27" s="9">
        <f t="shared" si="5"/>
        <v>1.5777209872191427E-2</v>
      </c>
      <c r="L27" s="7">
        <f t="shared" si="6"/>
        <v>13</v>
      </c>
      <c r="M27" s="6">
        <f t="shared" si="7"/>
        <v>-1</v>
      </c>
      <c r="N27" s="6">
        <f t="shared" si="8"/>
        <v>-1.5777209872191427E-2</v>
      </c>
    </row>
    <row r="28" spans="1:14" x14ac:dyDescent="0.25">
      <c r="A28" s="7">
        <v>15</v>
      </c>
      <c r="B28" s="7" t="s">
        <v>151</v>
      </c>
      <c r="C28" s="25">
        <v>146.02467232074</v>
      </c>
      <c r="D28" s="25">
        <v>150.16707444949299</v>
      </c>
      <c r="E28" s="9">
        <f t="shared" si="0"/>
        <v>-2.7585288878663222E-2</v>
      </c>
      <c r="F28" s="9">
        <f t="shared" si="1"/>
        <v>2.7585288878663222E-2</v>
      </c>
      <c r="G28" s="7">
        <f t="shared" si="2"/>
        <v>21</v>
      </c>
      <c r="H28" s="9">
        <v>147.779917061611</v>
      </c>
      <c r="I28" s="9">
        <f t="shared" si="3"/>
        <v>0.78329190369665458</v>
      </c>
      <c r="J28" s="7">
        <f t="shared" si="4"/>
        <v>4</v>
      </c>
      <c r="K28" s="9">
        <f t="shared" si="5"/>
        <v>2.160733343979027E-2</v>
      </c>
      <c r="L28" s="7">
        <f t="shared" si="6"/>
        <v>20</v>
      </c>
      <c r="M28" s="6">
        <f t="shared" si="7"/>
        <v>-1</v>
      </c>
      <c r="N28" s="6">
        <f t="shared" si="8"/>
        <v>-2.160733343979027E-2</v>
      </c>
    </row>
    <row r="29" spans="1:14" x14ac:dyDescent="0.25">
      <c r="A29" s="7">
        <v>17</v>
      </c>
      <c r="B29" s="7" t="s">
        <v>152</v>
      </c>
      <c r="C29" s="25">
        <v>145.90213675213701</v>
      </c>
      <c r="D29" s="25">
        <v>150.364967462039</v>
      </c>
      <c r="E29" s="9">
        <f t="shared" si="0"/>
        <v>-2.9679989862190975E-2</v>
      </c>
      <c r="F29" s="9">
        <f t="shared" si="1"/>
        <v>2.9679989862190975E-2</v>
      </c>
      <c r="G29" s="7">
        <f t="shared" si="2"/>
        <v>25</v>
      </c>
      <c r="H29" s="9">
        <v>147.86902485659701</v>
      </c>
      <c r="I29" s="9">
        <f t="shared" si="3"/>
        <v>0.78281988182164397</v>
      </c>
      <c r="J29" s="7">
        <f t="shared" si="4"/>
        <v>3</v>
      </c>
      <c r="K29" s="9">
        <f t="shared" si="5"/>
        <v>2.3234086156387931E-2</v>
      </c>
      <c r="L29" s="7">
        <f t="shared" si="6"/>
        <v>23</v>
      </c>
      <c r="M29" s="6">
        <f t="shared" si="7"/>
        <v>-1</v>
      </c>
      <c r="N29" s="6">
        <f t="shared" si="8"/>
        <v>-2.3234086156387931E-2</v>
      </c>
    </row>
    <row r="30" spans="1:14" x14ac:dyDescent="0.25">
      <c r="A30" s="7">
        <v>18</v>
      </c>
      <c r="B30" s="7" t="s">
        <v>153</v>
      </c>
      <c r="C30" s="25">
        <v>132.48402948402901</v>
      </c>
      <c r="D30" s="25">
        <v>136.23114754098401</v>
      </c>
      <c r="E30" s="9">
        <f t="shared" si="0"/>
        <v>-2.7505589761164666E-2</v>
      </c>
      <c r="F30" s="9">
        <f t="shared" si="1"/>
        <v>2.7505589761164666E-2</v>
      </c>
      <c r="G30" s="7">
        <f t="shared" si="2"/>
        <v>20</v>
      </c>
      <c r="H30" s="9">
        <v>134.08918539325799</v>
      </c>
      <c r="I30" s="9">
        <f t="shared" si="3"/>
        <v>0.8632673263234184</v>
      </c>
      <c r="J30" s="7">
        <f t="shared" si="4"/>
        <v>23</v>
      </c>
      <c r="K30" s="9">
        <f t="shared" si="5"/>
        <v>2.3744676932069414E-2</v>
      </c>
      <c r="L30" s="7">
        <f t="shared" si="6"/>
        <v>24</v>
      </c>
      <c r="M30" s="6">
        <f t="shared" si="7"/>
        <v>-1</v>
      </c>
      <c r="N30" s="6">
        <f t="shared" si="8"/>
        <v>-2.3744676932069414E-2</v>
      </c>
    </row>
    <row r="31" spans="1:14" x14ac:dyDescent="0.25">
      <c r="A31" s="7">
        <v>19</v>
      </c>
      <c r="B31" s="7" t="s">
        <v>154</v>
      </c>
      <c r="C31" s="25">
        <v>138.37203252032501</v>
      </c>
      <c r="D31" s="25">
        <v>141.214056040423</v>
      </c>
      <c r="E31" s="9">
        <f t="shared" si="0"/>
        <v>-2.0125641878627556E-2</v>
      </c>
      <c r="F31" s="9">
        <f t="shared" si="1"/>
        <v>2.0125641878627556E-2</v>
      </c>
      <c r="G31" s="7">
        <f t="shared" si="2"/>
        <v>15</v>
      </c>
      <c r="H31" s="9">
        <v>139.55007616146199</v>
      </c>
      <c r="I31" s="9">
        <f t="shared" si="3"/>
        <v>0.82948584298436756</v>
      </c>
      <c r="J31" s="7">
        <f t="shared" si="4"/>
        <v>14</v>
      </c>
      <c r="K31" s="9">
        <f t="shared" si="5"/>
        <v>1.6693935019294868E-2</v>
      </c>
      <c r="L31" s="7">
        <f t="shared" si="6"/>
        <v>15</v>
      </c>
      <c r="M31" s="6">
        <f t="shared" si="7"/>
        <v>-1</v>
      </c>
      <c r="N31" s="6">
        <f t="shared" si="8"/>
        <v>-1.6693935019294868E-2</v>
      </c>
    </row>
    <row r="32" spans="1:14" x14ac:dyDescent="0.25">
      <c r="A32" s="7">
        <v>20</v>
      </c>
      <c r="B32" s="7" t="s">
        <v>155</v>
      </c>
      <c r="C32" s="25">
        <v>134.35781137508999</v>
      </c>
      <c r="D32" s="25">
        <v>135.015303682449</v>
      </c>
      <c r="E32" s="9">
        <f t="shared" si="0"/>
        <v>-4.8697613487238799E-3</v>
      </c>
      <c r="F32" s="9">
        <f t="shared" si="1"/>
        <v>4.8697613487238799E-3</v>
      </c>
      <c r="G32" s="7">
        <f t="shared" si="2"/>
        <v>4</v>
      </c>
      <c r="H32" s="9">
        <v>134.640172520025</v>
      </c>
      <c r="I32" s="9">
        <f t="shared" si="3"/>
        <v>0.85973458290174731</v>
      </c>
      <c r="J32" s="7">
        <f t="shared" si="4"/>
        <v>22</v>
      </c>
      <c r="K32" s="9">
        <f t="shared" si="5"/>
        <v>4.1867022419761757E-3</v>
      </c>
      <c r="L32" s="7">
        <f t="shared" si="6"/>
        <v>4</v>
      </c>
      <c r="M32" s="6">
        <f t="shared" si="7"/>
        <v>-1</v>
      </c>
      <c r="N32" s="6">
        <f t="shared" si="8"/>
        <v>-4.1867022419761757E-3</v>
      </c>
    </row>
    <row r="33" spans="1:14" x14ac:dyDescent="0.25">
      <c r="A33" s="7">
        <v>23</v>
      </c>
      <c r="B33" s="7" t="s">
        <v>156</v>
      </c>
      <c r="C33" s="25">
        <v>136.78754966887399</v>
      </c>
      <c r="D33" s="25">
        <v>138.54800590841899</v>
      </c>
      <c r="E33" s="9">
        <f t="shared" si="0"/>
        <v>-1.2706471146965945E-2</v>
      </c>
      <c r="F33" s="9">
        <f t="shared" si="1"/>
        <v>1.2706471146965945E-2</v>
      </c>
      <c r="G33" s="7">
        <f t="shared" si="2"/>
        <v>9</v>
      </c>
      <c r="H33" s="9">
        <v>137.52290606200799</v>
      </c>
      <c r="I33" s="9">
        <f t="shared" si="3"/>
        <v>0.84171296170203147</v>
      </c>
      <c r="J33" s="7">
        <f t="shared" si="4"/>
        <v>19</v>
      </c>
      <c r="K33" s="9">
        <f t="shared" si="5"/>
        <v>1.0695201461894115E-2</v>
      </c>
      <c r="L33" s="7">
        <f t="shared" si="6"/>
        <v>8</v>
      </c>
      <c r="M33" s="6">
        <f t="shared" si="7"/>
        <v>-1</v>
      </c>
      <c r="N33" s="6">
        <f t="shared" si="8"/>
        <v>-1.0695201461894115E-2</v>
      </c>
    </row>
    <row r="34" spans="1:14" x14ac:dyDescent="0.25">
      <c r="A34" s="7">
        <v>25</v>
      </c>
      <c r="B34" s="7" t="s">
        <v>157</v>
      </c>
      <c r="C34" s="25">
        <v>144.021501782531</v>
      </c>
      <c r="D34" s="25">
        <v>148.24505395683499</v>
      </c>
      <c r="E34" s="9">
        <f t="shared" si="0"/>
        <v>-2.8490341239538253E-2</v>
      </c>
      <c r="F34" s="9">
        <f t="shared" si="1"/>
        <v>2.8490341239538253E-2</v>
      </c>
      <c r="G34" s="7">
        <f t="shared" si="2"/>
        <v>23</v>
      </c>
      <c r="H34" s="9">
        <v>145.822341513292</v>
      </c>
      <c r="I34" s="9">
        <f t="shared" si="3"/>
        <v>0.79380711735980258</v>
      </c>
      <c r="J34" s="7">
        <f t="shared" si="4"/>
        <v>7</v>
      </c>
      <c r="K34" s="9">
        <f t="shared" si="5"/>
        <v>2.2615835651954967E-2</v>
      </c>
      <c r="L34" s="7">
        <f t="shared" si="6"/>
        <v>22</v>
      </c>
      <c r="M34" s="6">
        <f t="shared" si="7"/>
        <v>-1</v>
      </c>
      <c r="N34" s="6">
        <f t="shared" si="8"/>
        <v>-2.2615835651954967E-2</v>
      </c>
    </row>
    <row r="35" spans="1:14" x14ac:dyDescent="0.25">
      <c r="A35" s="7">
        <v>27</v>
      </c>
      <c r="B35" s="7" t="s">
        <v>158</v>
      </c>
      <c r="C35" s="25">
        <v>115.76</v>
      </c>
      <c r="D35" s="25">
        <v>115.74677002583999</v>
      </c>
      <c r="E35" s="9">
        <f t="shared" si="0"/>
        <v>1.1430102245668376E-4</v>
      </c>
      <c r="F35" s="9">
        <f t="shared" si="1"/>
        <v>1.1430102245668376E-4</v>
      </c>
      <c r="G35" s="7">
        <f t="shared" si="2"/>
        <v>1</v>
      </c>
      <c r="H35" s="9">
        <v>115.754812563323</v>
      </c>
      <c r="I35" s="9">
        <f t="shared" si="3"/>
        <v>1</v>
      </c>
      <c r="J35" s="7">
        <f t="shared" si="4"/>
        <v>33</v>
      </c>
      <c r="K35" s="9">
        <f t="shared" si="5"/>
        <v>1.1430102245668376E-4</v>
      </c>
      <c r="L35" s="7">
        <f t="shared" si="6"/>
        <v>1</v>
      </c>
      <c r="M35" s="6">
        <f t="shared" si="7"/>
        <v>1</v>
      </c>
      <c r="N35" s="6">
        <f t="shared" si="8"/>
        <v>1.1430102245668376E-4</v>
      </c>
    </row>
    <row r="36" spans="1:14" x14ac:dyDescent="0.25">
      <c r="A36" s="7">
        <v>41</v>
      </c>
      <c r="B36" s="7" t="s">
        <v>159</v>
      </c>
      <c r="C36" s="25">
        <v>135.97454545454499</v>
      </c>
      <c r="D36" s="25">
        <v>140.42149578999499</v>
      </c>
      <c r="E36" s="9">
        <f t="shared" si="0"/>
        <v>-3.1668586852974134E-2</v>
      </c>
      <c r="F36" s="9">
        <f t="shared" si="1"/>
        <v>3.1668586852974134E-2</v>
      </c>
      <c r="G36" s="7">
        <f t="shared" si="2"/>
        <v>26</v>
      </c>
      <c r="H36" s="9">
        <v>137.75455987311699</v>
      </c>
      <c r="I36" s="9">
        <f t="shared" si="3"/>
        <v>0.84029750209316101</v>
      </c>
      <c r="J36" s="7">
        <f t="shared" si="4"/>
        <v>18</v>
      </c>
      <c r="K36" s="9">
        <f t="shared" si="5"/>
        <v>2.6611034427374485E-2</v>
      </c>
      <c r="L36" s="7">
        <f t="shared" si="6"/>
        <v>29</v>
      </c>
      <c r="M36" s="6">
        <f t="shared" si="7"/>
        <v>-1</v>
      </c>
      <c r="N36" s="6">
        <f t="shared" si="8"/>
        <v>-2.6611034427374485E-2</v>
      </c>
    </row>
    <row r="37" spans="1:14" x14ac:dyDescent="0.25">
      <c r="A37" s="7">
        <v>44</v>
      </c>
      <c r="B37" s="7" t="s">
        <v>160</v>
      </c>
      <c r="C37" s="25">
        <v>129.281708094328</v>
      </c>
      <c r="D37" s="25">
        <v>131.20644511581099</v>
      </c>
      <c r="E37" s="9">
        <f t="shared" si="0"/>
        <v>-1.4669531056832644E-2</v>
      </c>
      <c r="F37" s="9">
        <f t="shared" si="1"/>
        <v>1.4669531056832644E-2</v>
      </c>
      <c r="G37" s="7">
        <f t="shared" si="2"/>
        <v>10</v>
      </c>
      <c r="H37" s="9">
        <v>130.027712724434</v>
      </c>
      <c r="I37" s="9">
        <f t="shared" si="3"/>
        <v>0.89023186010078204</v>
      </c>
      <c r="J37" s="7">
        <f t="shared" si="4"/>
        <v>28</v>
      </c>
      <c r="K37" s="9">
        <f t="shared" si="5"/>
        <v>1.3059283919530316E-2</v>
      </c>
      <c r="L37" s="7">
        <f t="shared" si="6"/>
        <v>10</v>
      </c>
      <c r="M37" s="6">
        <f t="shared" si="7"/>
        <v>-1</v>
      </c>
      <c r="N37" s="6">
        <f t="shared" si="8"/>
        <v>-1.3059283919530316E-2</v>
      </c>
    </row>
    <row r="38" spans="1:14" x14ac:dyDescent="0.25">
      <c r="A38" s="7">
        <v>47</v>
      </c>
      <c r="B38" s="7" t="s">
        <v>161</v>
      </c>
      <c r="C38" s="25">
        <v>139.93472276838401</v>
      </c>
      <c r="D38" s="25">
        <v>140.747485442033</v>
      </c>
      <c r="E38" s="9">
        <f t="shared" si="0"/>
        <v>-5.7746159449770587E-3</v>
      </c>
      <c r="F38" s="9">
        <f t="shared" si="1"/>
        <v>5.7746159449770587E-3</v>
      </c>
      <c r="G38" s="7">
        <f t="shared" si="2"/>
        <v>5</v>
      </c>
      <c r="H38" s="9">
        <v>140.28113718411601</v>
      </c>
      <c r="I38" s="9">
        <f t="shared" si="3"/>
        <v>0.82516306102792192</v>
      </c>
      <c r="J38" s="7">
        <f t="shared" si="4"/>
        <v>12</v>
      </c>
      <c r="K38" s="9">
        <f t="shared" si="5"/>
        <v>4.7649997694179155E-3</v>
      </c>
      <c r="L38" s="7">
        <f t="shared" si="6"/>
        <v>5</v>
      </c>
      <c r="M38" s="6">
        <f t="shared" si="7"/>
        <v>-1</v>
      </c>
      <c r="N38" s="6">
        <f t="shared" si="8"/>
        <v>-4.7649997694179155E-3</v>
      </c>
    </row>
    <row r="39" spans="1:14" x14ac:dyDescent="0.25">
      <c r="A39" s="7">
        <v>50</v>
      </c>
      <c r="B39" s="7" t="s">
        <v>162</v>
      </c>
      <c r="C39" s="25">
        <v>137.849385245902</v>
      </c>
      <c r="D39" s="25">
        <v>140.12564632885201</v>
      </c>
      <c r="E39" s="9">
        <f t="shared" si="0"/>
        <v>-1.6244428786490673E-2</v>
      </c>
      <c r="F39" s="9">
        <f t="shared" si="1"/>
        <v>1.6244428786490673E-2</v>
      </c>
      <c r="G39" s="7">
        <f t="shared" si="2"/>
        <v>11</v>
      </c>
      <c r="H39" s="9">
        <v>138.754833401892</v>
      </c>
      <c r="I39" s="9">
        <f t="shared" si="3"/>
        <v>0.83423985835541081</v>
      </c>
      <c r="J39" s="7">
        <f t="shared" si="4"/>
        <v>16</v>
      </c>
      <c r="K39" s="9">
        <f t="shared" si="5"/>
        <v>1.3551749969906537E-2</v>
      </c>
      <c r="L39" s="7">
        <f t="shared" si="6"/>
        <v>11</v>
      </c>
      <c r="M39" s="6">
        <f t="shared" si="7"/>
        <v>-1</v>
      </c>
      <c r="N39" s="6">
        <f t="shared" si="8"/>
        <v>-1.3551749969906537E-2</v>
      </c>
    </row>
    <row r="40" spans="1:14" x14ac:dyDescent="0.25">
      <c r="A40" s="7">
        <v>52</v>
      </c>
      <c r="B40" s="7" t="s">
        <v>163</v>
      </c>
      <c r="C40" s="25">
        <v>138.89975483519501</v>
      </c>
      <c r="D40" s="25">
        <v>140.57442348008399</v>
      </c>
      <c r="E40" s="9">
        <f t="shared" si="0"/>
        <v>-1.1913039395293996E-2</v>
      </c>
      <c r="F40" s="9">
        <f t="shared" si="1"/>
        <v>1.1913039395293996E-2</v>
      </c>
      <c r="G40" s="7">
        <f t="shared" si="2"/>
        <v>7</v>
      </c>
      <c r="H40" s="9">
        <v>139.63339966324801</v>
      </c>
      <c r="I40" s="9">
        <f t="shared" si="3"/>
        <v>0.82899086352181728</v>
      </c>
      <c r="J40" s="7">
        <f t="shared" si="4"/>
        <v>13</v>
      </c>
      <c r="K40" s="9">
        <f t="shared" si="5"/>
        <v>9.8758008154741974E-3</v>
      </c>
      <c r="L40" s="7">
        <f t="shared" si="6"/>
        <v>7</v>
      </c>
      <c r="M40" s="6">
        <f t="shared" si="7"/>
        <v>-1</v>
      </c>
      <c r="N40" s="6">
        <f t="shared" si="8"/>
        <v>-9.8758008154741974E-3</v>
      </c>
    </row>
    <row r="41" spans="1:14" x14ac:dyDescent="0.25">
      <c r="A41" s="7">
        <v>54</v>
      </c>
      <c r="B41" s="7" t="s">
        <v>164</v>
      </c>
      <c r="C41" s="25">
        <v>138.98361082206</v>
      </c>
      <c r="D41" s="25">
        <v>142.48322626695199</v>
      </c>
      <c r="E41" s="9">
        <f t="shared" si="0"/>
        <v>-2.4561596031909185E-2</v>
      </c>
      <c r="F41" s="9">
        <f t="shared" si="1"/>
        <v>2.4561596031909185E-2</v>
      </c>
      <c r="G41" s="7">
        <f t="shared" si="2"/>
        <v>16</v>
      </c>
      <c r="H41" s="9">
        <v>140.459073126693</v>
      </c>
      <c r="I41" s="9">
        <f t="shared" si="3"/>
        <v>0.82411773042894176</v>
      </c>
      <c r="J41" s="7">
        <f t="shared" si="4"/>
        <v>11</v>
      </c>
      <c r="K41" s="9">
        <f t="shared" si="5"/>
        <v>2.0241646777529501E-2</v>
      </c>
      <c r="L41" s="7">
        <f t="shared" si="6"/>
        <v>17</v>
      </c>
      <c r="M41" s="6">
        <f t="shared" si="7"/>
        <v>-1</v>
      </c>
      <c r="N41" s="6">
        <f t="shared" si="8"/>
        <v>-2.0241646777529501E-2</v>
      </c>
    </row>
    <row r="42" spans="1:14" x14ac:dyDescent="0.25">
      <c r="A42" s="7">
        <v>63</v>
      </c>
      <c r="B42" s="7" t="s">
        <v>165</v>
      </c>
      <c r="C42" s="25">
        <v>145.545147679325</v>
      </c>
      <c r="D42" s="25">
        <v>149.77134146341501</v>
      </c>
      <c r="E42" s="9">
        <f t="shared" si="0"/>
        <v>-2.8217639922270152E-2</v>
      </c>
      <c r="F42" s="9">
        <f t="shared" si="1"/>
        <v>2.8217639922270152E-2</v>
      </c>
      <c r="G42" s="7">
        <f t="shared" si="2"/>
        <v>22</v>
      </c>
      <c r="H42" s="9">
        <v>147.46242508068201</v>
      </c>
      <c r="I42" s="9">
        <f t="shared" si="3"/>
        <v>0.78497835974140107</v>
      </c>
      <c r="J42" s="7">
        <f t="shared" si="4"/>
        <v>5</v>
      </c>
      <c r="K42" s="9">
        <f t="shared" si="5"/>
        <v>2.21502367019571E-2</v>
      </c>
      <c r="L42" s="7">
        <f t="shared" si="6"/>
        <v>21</v>
      </c>
      <c r="M42" s="6">
        <f t="shared" si="7"/>
        <v>-1</v>
      </c>
      <c r="N42" s="6">
        <f t="shared" si="8"/>
        <v>-2.21502367019571E-2</v>
      </c>
    </row>
    <row r="43" spans="1:14" x14ac:dyDescent="0.25">
      <c r="A43" s="7">
        <v>66</v>
      </c>
      <c r="B43" s="7" t="s">
        <v>166</v>
      </c>
      <c r="C43" s="25">
        <v>142.775105001909</v>
      </c>
      <c r="D43" s="25">
        <v>147.59503695881699</v>
      </c>
      <c r="E43" s="9">
        <f t="shared" si="0"/>
        <v>-3.2656463633346185E-2</v>
      </c>
      <c r="F43" s="9">
        <f t="shared" si="1"/>
        <v>3.2656463633346185E-2</v>
      </c>
      <c r="G43" s="7">
        <f t="shared" si="2"/>
        <v>28</v>
      </c>
      <c r="H43" s="9">
        <v>144.79791712829601</v>
      </c>
      <c r="I43" s="9">
        <f t="shared" si="3"/>
        <v>0.79942318825456715</v>
      </c>
      <c r="J43" s="7">
        <f t="shared" si="4"/>
        <v>9</v>
      </c>
      <c r="K43" s="9">
        <f t="shared" si="5"/>
        <v>2.6106334274888933E-2</v>
      </c>
      <c r="L43" s="7">
        <f t="shared" si="6"/>
        <v>27</v>
      </c>
      <c r="M43" s="6">
        <f t="shared" si="7"/>
        <v>-1</v>
      </c>
      <c r="N43" s="6">
        <f t="shared" si="8"/>
        <v>-2.6106334274888933E-2</v>
      </c>
    </row>
    <row r="44" spans="1:14" x14ac:dyDescent="0.25">
      <c r="A44" s="7">
        <v>68</v>
      </c>
      <c r="B44" s="7" t="s">
        <v>167</v>
      </c>
      <c r="C44" s="25">
        <v>144.87032868077401</v>
      </c>
      <c r="D44" s="25">
        <v>149.871938563719</v>
      </c>
      <c r="E44" s="9">
        <f t="shared" si="0"/>
        <v>-3.3372557470580287E-2</v>
      </c>
      <c r="F44" s="9">
        <f t="shared" si="1"/>
        <v>3.3372557470580287E-2</v>
      </c>
      <c r="G44" s="7">
        <f t="shared" si="2"/>
        <v>30</v>
      </c>
      <c r="H44" s="9">
        <v>146.969253549342</v>
      </c>
      <c r="I44" s="9">
        <f t="shared" si="3"/>
        <v>0.78761244115906615</v>
      </c>
      <c r="J44" s="7">
        <f t="shared" si="4"/>
        <v>6</v>
      </c>
      <c r="K44" s="9">
        <f t="shared" si="5"/>
        <v>2.6284641457124971E-2</v>
      </c>
      <c r="L44" s="7">
        <f t="shared" si="6"/>
        <v>28</v>
      </c>
      <c r="M44" s="6">
        <f t="shared" si="7"/>
        <v>-1</v>
      </c>
      <c r="N44" s="6">
        <f t="shared" si="8"/>
        <v>-2.6284641457124971E-2</v>
      </c>
    </row>
    <row r="45" spans="1:14" x14ac:dyDescent="0.25">
      <c r="A45" s="7">
        <v>70</v>
      </c>
      <c r="B45" s="7" t="s">
        <v>168</v>
      </c>
      <c r="C45" s="25">
        <v>136.47018235584</v>
      </c>
      <c r="D45" s="25">
        <v>137.098680075424</v>
      </c>
      <c r="E45" s="9">
        <f t="shared" si="0"/>
        <v>-4.5842725782497696E-3</v>
      </c>
      <c r="F45" s="9">
        <f t="shared" si="1"/>
        <v>4.5842725782497696E-3</v>
      </c>
      <c r="G45" s="7">
        <f t="shared" si="2"/>
        <v>3</v>
      </c>
      <c r="H45" s="9">
        <v>136.74640883977901</v>
      </c>
      <c r="I45" s="9">
        <f t="shared" si="3"/>
        <v>0.84649252251259388</v>
      </c>
      <c r="J45" s="7">
        <f t="shared" si="4"/>
        <v>20</v>
      </c>
      <c r="K45" s="9">
        <f t="shared" si="5"/>
        <v>3.8805524586479597E-3</v>
      </c>
      <c r="L45" s="7">
        <f t="shared" si="6"/>
        <v>3</v>
      </c>
      <c r="M45" s="6">
        <f t="shared" si="7"/>
        <v>-1</v>
      </c>
      <c r="N45" s="6">
        <f t="shared" si="8"/>
        <v>-3.8805524586479597E-3</v>
      </c>
    </row>
    <row r="46" spans="1:14" x14ac:dyDescent="0.25">
      <c r="A46" s="7">
        <v>73</v>
      </c>
      <c r="B46" s="7" t="s">
        <v>169</v>
      </c>
      <c r="C46" s="25">
        <v>136.29859316681001</v>
      </c>
      <c r="D46" s="25">
        <v>140.94188963210701</v>
      </c>
      <c r="E46" s="9">
        <f t="shared" si="0"/>
        <v>-3.2944758136967969E-2</v>
      </c>
      <c r="F46" s="9">
        <f t="shared" si="1"/>
        <v>3.2944758136967969E-2</v>
      </c>
      <c r="G46" s="7">
        <f t="shared" si="2"/>
        <v>29</v>
      </c>
      <c r="H46" s="9">
        <v>138.18910638297899</v>
      </c>
      <c r="I46" s="9">
        <f t="shared" si="3"/>
        <v>0.83765512053112701</v>
      </c>
      <c r="J46" s="7">
        <f t="shared" si="4"/>
        <v>17</v>
      </c>
      <c r="K46" s="9">
        <f t="shared" si="5"/>
        <v>2.7596345348090731E-2</v>
      </c>
      <c r="L46" s="7">
        <f t="shared" si="6"/>
        <v>30</v>
      </c>
      <c r="M46" s="6">
        <f t="shared" si="7"/>
        <v>-1</v>
      </c>
      <c r="N46" s="6">
        <f t="shared" si="8"/>
        <v>-2.7596345348090731E-2</v>
      </c>
    </row>
    <row r="47" spans="1:14" x14ac:dyDescent="0.25">
      <c r="A47" s="7">
        <v>76</v>
      </c>
      <c r="B47" s="7" t="s">
        <v>170</v>
      </c>
      <c r="C47" s="25">
        <v>143.31476133854301</v>
      </c>
      <c r="D47" s="25">
        <v>147.11701149425301</v>
      </c>
      <c r="E47" s="9">
        <f t="shared" si="0"/>
        <v>-2.5845074727191084E-2</v>
      </c>
      <c r="F47" s="9">
        <f t="shared" si="1"/>
        <v>2.5845074727191084E-2</v>
      </c>
      <c r="G47" s="7">
        <f t="shared" si="2"/>
        <v>19</v>
      </c>
      <c r="H47" s="9">
        <v>144.93044837354699</v>
      </c>
      <c r="I47" s="9">
        <f t="shared" si="3"/>
        <v>0.79869215794443649</v>
      </c>
      <c r="J47" s="7">
        <f t="shared" si="4"/>
        <v>8</v>
      </c>
      <c r="K47" s="9">
        <f t="shared" si="5"/>
        <v>2.0642258506095464E-2</v>
      </c>
      <c r="L47" s="7">
        <f t="shared" si="6"/>
        <v>18</v>
      </c>
      <c r="M47" s="6">
        <f t="shared" si="7"/>
        <v>-1</v>
      </c>
      <c r="N47" s="6">
        <f t="shared" si="8"/>
        <v>-2.0642258506095464E-2</v>
      </c>
    </row>
    <row r="48" spans="1:14" x14ac:dyDescent="0.25">
      <c r="A48" s="7">
        <v>81</v>
      </c>
      <c r="B48" s="7" t="s">
        <v>171</v>
      </c>
      <c r="C48" s="25">
        <v>131.06268656716401</v>
      </c>
      <c r="D48" s="25">
        <v>134.36776859504101</v>
      </c>
      <c r="E48" s="9">
        <f t="shared" si="0"/>
        <v>-2.4597282982631773E-2</v>
      </c>
      <c r="F48" s="9">
        <f t="shared" si="1"/>
        <v>2.4597282982631773E-2</v>
      </c>
      <c r="G48" s="7">
        <f t="shared" si="2"/>
        <v>17</v>
      </c>
      <c r="H48" s="9">
        <v>132.448873483536</v>
      </c>
      <c r="I48" s="9">
        <f t="shared" si="3"/>
        <v>0.87395845294004593</v>
      </c>
      <c r="J48" s="7">
        <f t="shared" si="4"/>
        <v>24</v>
      </c>
      <c r="K48" s="9">
        <f t="shared" si="5"/>
        <v>2.1497003382029381E-2</v>
      </c>
      <c r="L48" s="7">
        <f t="shared" si="6"/>
        <v>19</v>
      </c>
      <c r="M48" s="6">
        <f t="shared" si="7"/>
        <v>-1</v>
      </c>
      <c r="N48" s="6">
        <f t="shared" si="8"/>
        <v>-2.1497003382029381E-2</v>
      </c>
    </row>
    <row r="49" spans="1:25" x14ac:dyDescent="0.25">
      <c r="A49" s="7">
        <v>85</v>
      </c>
      <c r="B49" s="7" t="s">
        <v>172</v>
      </c>
      <c r="C49" s="25">
        <v>133.301867219917</v>
      </c>
      <c r="D49" s="25">
        <v>137.220913107511</v>
      </c>
      <c r="E49" s="9">
        <f t="shared" si="0"/>
        <v>-2.8560121040176058E-2</v>
      </c>
      <c r="F49" s="9">
        <f t="shared" si="1"/>
        <v>2.8560121040176058E-2</v>
      </c>
      <c r="G49" s="7">
        <f t="shared" si="2"/>
        <v>24</v>
      </c>
      <c r="H49" s="9">
        <v>134.92148508825301</v>
      </c>
      <c r="I49" s="9">
        <f t="shared" si="3"/>
        <v>0.85794202819222631</v>
      </c>
      <c r="J49" s="7">
        <f t="shared" si="4"/>
        <v>21</v>
      </c>
      <c r="K49" s="9">
        <f t="shared" si="5"/>
        <v>2.4502928170624123E-2</v>
      </c>
      <c r="L49" s="7">
        <f t="shared" si="6"/>
        <v>25</v>
      </c>
      <c r="M49" s="6">
        <f t="shared" si="7"/>
        <v>-1</v>
      </c>
      <c r="N49" s="6">
        <f t="shared" si="8"/>
        <v>-2.4502928170624123E-2</v>
      </c>
    </row>
    <row r="50" spans="1:25" x14ac:dyDescent="0.25">
      <c r="A50" s="7">
        <v>86</v>
      </c>
      <c r="B50" s="7" t="s">
        <v>173</v>
      </c>
      <c r="C50" s="25">
        <v>129.91724137931001</v>
      </c>
      <c r="D50" s="25">
        <v>132.31578947368399</v>
      </c>
      <c r="E50" s="9">
        <f t="shared" si="0"/>
        <v>-1.812745178723376E-2</v>
      </c>
      <c r="F50" s="9">
        <f t="shared" si="1"/>
        <v>1.812745178723376E-2</v>
      </c>
      <c r="G50" s="7">
        <f t="shared" si="2"/>
        <v>13</v>
      </c>
      <c r="H50" s="9">
        <v>130.80694143167</v>
      </c>
      <c r="I50" s="9">
        <f t="shared" si="3"/>
        <v>0.88492866889476329</v>
      </c>
      <c r="J50" s="7">
        <f t="shared" si="4"/>
        <v>27</v>
      </c>
      <c r="K50" s="9">
        <f t="shared" si="5"/>
        <v>1.6041501780530768E-2</v>
      </c>
      <c r="L50" s="7">
        <f t="shared" si="6"/>
        <v>14</v>
      </c>
      <c r="M50" s="6">
        <f t="shared" si="7"/>
        <v>-1</v>
      </c>
      <c r="N50" s="6">
        <f t="shared" si="8"/>
        <v>-1.6041501780530768E-2</v>
      </c>
    </row>
    <row r="51" spans="1:25" x14ac:dyDescent="0.25">
      <c r="A51" s="7">
        <v>88</v>
      </c>
      <c r="B51" s="7" t="s">
        <v>116</v>
      </c>
      <c r="C51" s="25">
        <v>130.48333333333301</v>
      </c>
      <c r="D51" s="25">
        <v>132.671875</v>
      </c>
      <c r="E51" s="9">
        <f t="shared" si="0"/>
        <v>-1.6495897617087214E-2</v>
      </c>
      <c r="F51" s="9">
        <f t="shared" si="1"/>
        <v>1.6495897617087214E-2</v>
      </c>
      <c r="G51" s="7">
        <f t="shared" si="2"/>
        <v>12</v>
      </c>
      <c r="H51" s="9">
        <v>131.244565217391</v>
      </c>
      <c r="I51" s="9">
        <f t="shared" si="3"/>
        <v>0.88197794987997358</v>
      </c>
      <c r="J51" s="7">
        <f t="shared" si="4"/>
        <v>26</v>
      </c>
      <c r="K51" s="9">
        <f t="shared" si="5"/>
        <v>1.4549017961748522E-2</v>
      </c>
      <c r="L51" s="7">
        <f t="shared" si="6"/>
        <v>12</v>
      </c>
      <c r="M51" s="6">
        <f t="shared" si="7"/>
        <v>-1</v>
      </c>
      <c r="N51" s="6">
        <f t="shared" si="8"/>
        <v>-1.4549017961748522E-2</v>
      </c>
    </row>
    <row r="52" spans="1:25" x14ac:dyDescent="0.25">
      <c r="A52" s="7">
        <v>91</v>
      </c>
      <c r="B52" s="7" t="s">
        <v>174</v>
      </c>
      <c r="C52" s="25">
        <v>126.830188679245</v>
      </c>
      <c r="D52" s="25">
        <v>131.433333333333</v>
      </c>
      <c r="E52" s="9">
        <f t="shared" si="0"/>
        <v>-3.5022657779010979E-2</v>
      </c>
      <c r="F52" s="9">
        <f t="shared" si="1"/>
        <v>3.5022657779010979E-2</v>
      </c>
      <c r="G52" s="7">
        <f t="shared" si="2"/>
        <v>31</v>
      </c>
      <c r="H52" s="9">
        <v>128.493975903614</v>
      </c>
      <c r="I52" s="9">
        <f t="shared" si="3"/>
        <v>0.90085789430434537</v>
      </c>
      <c r="J52" s="7">
        <f t="shared" si="4"/>
        <v>30</v>
      </c>
      <c r="K52" s="9">
        <f t="shared" si="5"/>
        <v>3.1550437739741533E-2</v>
      </c>
      <c r="L52" s="7">
        <f t="shared" si="6"/>
        <v>31</v>
      </c>
      <c r="M52" s="6">
        <f t="shared" si="7"/>
        <v>-1</v>
      </c>
      <c r="N52" s="6">
        <f t="shared" si="8"/>
        <v>-3.1550437739741533E-2</v>
      </c>
    </row>
    <row r="53" spans="1:25" x14ac:dyDescent="0.25">
      <c r="A53" s="7">
        <v>94</v>
      </c>
      <c r="B53" s="7" t="s">
        <v>175</v>
      </c>
      <c r="C53" s="25">
        <v>129.816326530612</v>
      </c>
      <c r="D53" s="25">
        <v>130.322580645161</v>
      </c>
      <c r="E53" s="9">
        <f t="shared" si="0"/>
        <v>-3.8846231561927881E-3</v>
      </c>
      <c r="F53" s="9">
        <f t="shared" si="1"/>
        <v>3.8846231561927881E-3</v>
      </c>
      <c r="G53" s="7">
        <f t="shared" si="2"/>
        <v>2</v>
      </c>
      <c r="H53" s="9">
        <v>130.01249999999999</v>
      </c>
      <c r="I53" s="9">
        <f t="shared" si="3"/>
        <v>0.890336025869228</v>
      </c>
      <c r="J53" s="7">
        <f t="shared" si="4"/>
        <v>29</v>
      </c>
      <c r="K53" s="9">
        <f t="shared" si="5"/>
        <v>3.4586199428842642E-3</v>
      </c>
      <c r="L53" s="7">
        <f t="shared" si="6"/>
        <v>2</v>
      </c>
      <c r="M53" s="6">
        <f t="shared" si="7"/>
        <v>-1</v>
      </c>
      <c r="N53" s="6">
        <f t="shared" si="8"/>
        <v>-3.4586199428842642E-3</v>
      </c>
    </row>
    <row r="54" spans="1:25" x14ac:dyDescent="0.25">
      <c r="A54" s="7">
        <v>95</v>
      </c>
      <c r="B54" s="7" t="s">
        <v>176</v>
      </c>
      <c r="C54" s="25">
        <v>126.9375</v>
      </c>
      <c r="D54" s="25">
        <v>139.642857142857</v>
      </c>
      <c r="E54" s="9">
        <f t="shared" si="0"/>
        <v>-9.0984654731456852E-2</v>
      </c>
      <c r="F54" s="9">
        <f t="shared" si="1"/>
        <v>9.0984654731456852E-2</v>
      </c>
      <c r="G54" s="7">
        <f t="shared" si="2"/>
        <v>33</v>
      </c>
      <c r="H54" s="9">
        <v>131.824175824176</v>
      </c>
      <c r="I54" s="9">
        <f>MIN($H$24:$H$56)/H54</f>
        <v>0.87810002861473657</v>
      </c>
      <c r="J54" s="7">
        <f t="shared" si="4"/>
        <v>25</v>
      </c>
      <c r="K54" s="9">
        <f t="shared" si="5"/>
        <v>7.9893627923194183E-2</v>
      </c>
      <c r="L54" s="7">
        <f t="shared" si="6"/>
        <v>33</v>
      </c>
      <c r="M54" s="6">
        <f t="shared" si="7"/>
        <v>-1</v>
      </c>
      <c r="N54" s="6">
        <f t="shared" si="8"/>
        <v>-7.9893627923194183E-2</v>
      </c>
    </row>
    <row r="55" spans="1:25" x14ac:dyDescent="0.25">
      <c r="A55" s="7">
        <v>97</v>
      </c>
      <c r="B55" s="7" t="s">
        <v>177</v>
      </c>
      <c r="C55" s="25">
        <v>128.052631578947</v>
      </c>
      <c r="D55" s="25">
        <v>121.269230769231</v>
      </c>
      <c r="E55" s="9">
        <f t="shared" si="0"/>
        <v>5.5936701887921235E-2</v>
      </c>
      <c r="F55" s="9">
        <f t="shared" si="1"/>
        <v>5.5936701887921235E-2</v>
      </c>
      <c r="G55" s="7">
        <f t="shared" si="2"/>
        <v>32</v>
      </c>
      <c r="H55" s="9">
        <v>124.133333333333</v>
      </c>
      <c r="I55" s="9">
        <f t="shared" si="3"/>
        <v>0.93250386060679358</v>
      </c>
      <c r="J55" s="7">
        <f>RANK(I55,$I$24:$I$56,1)</f>
        <v>32</v>
      </c>
      <c r="K55" s="9">
        <f t="shared" si="5"/>
        <v>5.2161190460097873E-2</v>
      </c>
      <c r="L55" s="7">
        <f t="shared" si="6"/>
        <v>32</v>
      </c>
      <c r="M55" s="6">
        <f t="shared" si="7"/>
        <v>1</v>
      </c>
      <c r="N55" s="6">
        <f t="shared" si="8"/>
        <v>5.2161190460097873E-2</v>
      </c>
    </row>
    <row r="56" spans="1:25" x14ac:dyDescent="0.25">
      <c r="A56" s="7">
        <v>99</v>
      </c>
      <c r="B56" s="7" t="s">
        <v>178</v>
      </c>
      <c r="C56" s="25">
        <v>126.38709677419401</v>
      </c>
      <c r="D56" s="25">
        <v>128</v>
      </c>
      <c r="E56" s="9">
        <f t="shared" si="0"/>
        <v>-1.2600806451609325E-2</v>
      </c>
      <c r="F56" s="9">
        <f t="shared" si="1"/>
        <v>1.2600806451609325E-2</v>
      </c>
      <c r="G56" s="7">
        <f t="shared" si="2"/>
        <v>8</v>
      </c>
      <c r="H56" s="9">
        <v>126.979591836735</v>
      </c>
      <c r="I56" s="9">
        <f t="shared" si="3"/>
        <v>0.91160170613995717</v>
      </c>
      <c r="J56" s="7">
        <f t="shared" si="4"/>
        <v>31</v>
      </c>
      <c r="K56" s="9">
        <f t="shared" si="5"/>
        <v>1.1486916660026441E-2</v>
      </c>
      <c r="L56" s="7">
        <f t="shared" si="6"/>
        <v>9</v>
      </c>
      <c r="M56" s="6">
        <f t="shared" si="7"/>
        <v>-1</v>
      </c>
      <c r="N56" s="6">
        <f t="shared" si="8"/>
        <v>-1.1486916660026441E-2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136.49444728576279</v>
      </c>
      <c r="D58" s="29">
        <f>AVERAGE(D24:D56)</f>
        <v>139.42858946084493</v>
      </c>
      <c r="E58" s="29">
        <f>AVERAGE(E24:E56)</f>
        <v>-2.0408647218365071E-2</v>
      </c>
      <c r="F58" s="29">
        <f>AVERAGE(F24:F56)</f>
        <v>2.3805677697781913E-2</v>
      </c>
      <c r="G58" s="26" t="s">
        <v>124</v>
      </c>
      <c r="H58" s="29">
        <f>AVERAGE(H24:H56)</f>
        <v>137.66660706878375</v>
      </c>
      <c r="I58" s="29">
        <f>AVERAGE(I24:I56)</f>
        <v>0.84376469020946643</v>
      </c>
      <c r="J58" s="26" t="s">
        <v>124</v>
      </c>
      <c r="K58" s="29">
        <f>AVERAGE(K24:K56)</f>
        <v>2.0015854724759044E-2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7.6336695364720422</v>
      </c>
      <c r="D59" s="29">
        <f>_xlfn.STDEV.S(D24:D56)</f>
        <v>8.7680668504912269</v>
      </c>
      <c r="E59" s="29">
        <f>_xlfn.STDEV.S(E24:E56)</f>
        <v>2.0917717191172931E-2</v>
      </c>
      <c r="F59" s="29">
        <f>_xlfn.STDEV.S(F24:F56)</f>
        <v>1.6812489823942862E-2</v>
      </c>
      <c r="G59" s="26" t="s">
        <v>124</v>
      </c>
      <c r="H59" s="29">
        <f>_xlfn.STDEV.S(H24:H56)</f>
        <v>8.1082536762996451</v>
      </c>
      <c r="I59" s="29">
        <f>_xlfn.STDEV.S(I24:I56)</f>
        <v>5.1487677562820161E-2</v>
      </c>
      <c r="J59" s="26" t="s">
        <v>124</v>
      </c>
      <c r="K59" s="29">
        <f>_xlfn.STDEV.S(K24:K56)</f>
        <v>1.4791045720410087E-2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58.272910592061287</v>
      </c>
      <c r="D60" s="29">
        <f>_xlfn.VAR.S(D24:D56)</f>
        <v>76.878996294683148</v>
      </c>
      <c r="E60" s="29">
        <f>_xlfn.VAR.S(E24:E56)</f>
        <v>4.3755089248989154E-4</v>
      </c>
      <c r="F60" s="29">
        <f>_xlfn.VAR.S(F24:F56)</f>
        <v>2.8265981408018227E-4</v>
      </c>
      <c r="G60" s="26" t="s">
        <v>124</v>
      </c>
      <c r="H60" s="29">
        <f>_xlfn.VAR.S(H24:H56)</f>
        <v>65.74377767922671</v>
      </c>
      <c r="I60" s="29">
        <f>_xlfn.VAR.S(I24:I56)</f>
        <v>2.6509809408129343E-3</v>
      </c>
      <c r="J60" s="26" t="s">
        <v>124</v>
      </c>
      <c r="K60" s="29">
        <f>_xlfn.VAR.S(K24:K56)</f>
        <v>2.1877503350326152E-4</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150.49866349003401</v>
      </c>
      <c r="D61" s="29">
        <f>MAX(D24:D56)</f>
        <v>154.387056763461</v>
      </c>
      <c r="E61" s="29">
        <f>MAX(E24:E56)</f>
        <v>5.5936701887921235E-2</v>
      </c>
      <c r="F61" s="29">
        <f>MAX(F24:F56)</f>
        <v>9.0984654731456852E-2</v>
      </c>
      <c r="G61" s="26" t="s">
        <v>124</v>
      </c>
      <c r="H61" s="29">
        <f>MAX(H24:H56)</f>
        <v>152.22256186317301</v>
      </c>
      <c r="I61" s="29">
        <f>MAX(I24:I56)</f>
        <v>1</v>
      </c>
      <c r="J61" s="26" t="s">
        <v>124</v>
      </c>
      <c r="K61" s="29">
        <f>MAX(K24:K56)</f>
        <v>7.9893627923194183E-2</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115.76</v>
      </c>
      <c r="D62" s="29">
        <f>MIN(D24:D56)</f>
        <v>115.74677002583999</v>
      </c>
      <c r="E62" s="29">
        <f>MIN(E24:E56)</f>
        <v>-9.0984654731456852E-2</v>
      </c>
      <c r="F62" s="29">
        <f>MIN(F24:F56)</f>
        <v>1.1430102245668376E-4</v>
      </c>
      <c r="G62" s="26" t="s">
        <v>124</v>
      </c>
      <c r="H62" s="29">
        <f>MIN(H24:H56)</f>
        <v>115.754812563323</v>
      </c>
      <c r="I62" s="29">
        <f>MIN(I24:I56)</f>
        <v>0.76043137854538634</v>
      </c>
      <c r="J62" s="26" t="s">
        <v>124</v>
      </c>
      <c r="K62" s="29">
        <f>MIN(K24:K56)</f>
        <v>1.1430102245668376E-4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971CE-C94C-4D2C-B5A7-07854A2893CD}">
  <sheetPr>
    <tabColor rgb="FF00B050"/>
  </sheetPr>
  <dimension ref="A14:Y64"/>
  <sheetViews>
    <sheetView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32" t="s">
        <v>64</v>
      </c>
      <c r="C15" s="33"/>
      <c r="D15" s="33"/>
      <c r="E15" s="33"/>
      <c r="F15" s="34"/>
      <c r="G15" s="4" t="s">
        <v>3</v>
      </c>
      <c r="H15" s="35" t="s">
        <v>65</v>
      </c>
      <c r="I15" s="35"/>
      <c r="J15" s="35"/>
      <c r="K15" s="35"/>
      <c r="L15" s="35"/>
    </row>
    <row r="16" spans="1:12" s="3" customFormat="1" ht="44.1" customHeight="1" x14ac:dyDescent="0.25">
      <c r="A16" s="2" t="s">
        <v>5</v>
      </c>
      <c r="B16" s="36" t="s">
        <v>17</v>
      </c>
      <c r="C16" s="36"/>
      <c r="D16" s="36"/>
      <c r="E16" s="36"/>
      <c r="F16" s="36"/>
      <c r="G16" s="36"/>
      <c r="H16" s="36"/>
      <c r="I16" s="36"/>
      <c r="J16" s="36"/>
      <c r="K16" s="36"/>
      <c r="L16" s="36"/>
    </row>
    <row r="17" spans="1:14" s="3" customFormat="1" ht="44.1" customHeight="1" x14ac:dyDescent="0.25">
      <c r="A17" s="2" t="s">
        <v>66</v>
      </c>
      <c r="B17" s="36" t="s">
        <v>130</v>
      </c>
      <c r="C17" s="36"/>
      <c r="D17" s="36"/>
      <c r="E17" s="36"/>
      <c r="F17" s="36"/>
      <c r="G17" s="36"/>
      <c r="H17" s="36"/>
      <c r="I17" s="36"/>
      <c r="J17" s="36"/>
      <c r="K17" s="36"/>
      <c r="L17" s="36"/>
    </row>
    <row r="18" spans="1:14" s="3" customFormat="1" ht="44.1" customHeight="1" x14ac:dyDescent="0.25">
      <c r="A18" s="2" t="s">
        <v>68</v>
      </c>
      <c r="B18" s="36" t="s">
        <v>131</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230</v>
      </c>
      <c r="C20" s="36"/>
      <c r="D20" s="36"/>
      <c r="E20" s="36"/>
      <c r="F20" s="36"/>
      <c r="G20" s="36"/>
      <c r="H20" s="36"/>
      <c r="I20" s="36"/>
      <c r="J20" s="36"/>
      <c r="K20" s="36"/>
      <c r="L20" s="36"/>
    </row>
    <row r="21" spans="1:14" s="3" customFormat="1" ht="43.7" customHeight="1" x14ac:dyDescent="0.25">
      <c r="A21" s="27" t="s">
        <v>72</v>
      </c>
      <c r="B21" s="37" t="s">
        <v>73</v>
      </c>
      <c r="C21" s="37"/>
      <c r="D21" s="37"/>
      <c r="E21" s="28" t="s">
        <v>74</v>
      </c>
      <c r="F21" s="38" t="s">
        <v>132</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0.72027910457617095</v>
      </c>
      <c r="D24" s="9">
        <v>0.72469052060369699</v>
      </c>
      <c r="E24" s="9">
        <f>(C24-D24)/D24</f>
        <v>-6.0873102408613641E-3</v>
      </c>
      <c r="F24" s="8">
        <f>ABS(E24)</f>
        <v>6.0873102408613641E-3</v>
      </c>
      <c r="G24" s="7">
        <f>RANK(F24,$F$24:$F$56,1)</f>
        <v>13</v>
      </c>
      <c r="H24" s="9">
        <v>0.72252637489606619</v>
      </c>
      <c r="I24" s="9">
        <f>MIN($H$24:$H$56)/H24</f>
        <v>0.55152302632997718</v>
      </c>
      <c r="J24" s="7">
        <f>RANK(I24,$I$24:$I$56,1)</f>
        <v>4</v>
      </c>
      <c r="K24" s="8">
        <f>I24*F24</f>
        <v>3.3572917662493219E-3</v>
      </c>
      <c r="L24" s="7">
        <f>RANK(K24,$K$24:$K$56,1)</f>
        <v>10</v>
      </c>
      <c r="M24" s="6">
        <f>IF(E24&gt;0,1,-1)</f>
        <v>-1</v>
      </c>
      <c r="N24" s="6">
        <f>K24*M24</f>
        <v>-3.3572917662493219E-3</v>
      </c>
    </row>
    <row r="25" spans="1:14" x14ac:dyDescent="0.25">
      <c r="A25" s="7">
        <v>8</v>
      </c>
      <c r="B25" s="7" t="s">
        <v>91</v>
      </c>
      <c r="C25" s="9">
        <v>0.66888019648867503</v>
      </c>
      <c r="D25" s="9">
        <v>0.64883902948082395</v>
      </c>
      <c r="E25" s="9">
        <f t="shared" ref="E25:E56" si="0">(C25-D25)/D25</f>
        <v>3.0887733470483812E-2</v>
      </c>
      <c r="F25" s="8">
        <f t="shared" ref="F25:F56" si="1">ABS(E25)</f>
        <v>3.0887733470483812E-2</v>
      </c>
      <c r="G25" s="7">
        <f t="shared" ref="G25:G56" si="2">RANK(F25,$F$24:$F$56,1)</f>
        <v>26</v>
      </c>
      <c r="H25" s="9">
        <v>0.65863418104214833</v>
      </c>
      <c r="I25" s="9">
        <f t="shared" ref="I25:I56" si="3">MIN($H$24:$H$56)/H25</f>
        <v>0.60502467736396648</v>
      </c>
      <c r="J25" s="7">
        <f t="shared" ref="J25:J56" si="4">RANK(I25,$I$24:$I$56,1)</f>
        <v>16</v>
      </c>
      <c r="K25" s="8">
        <f t="shared" ref="K25:K56" si="5">I25*F25</f>
        <v>1.8687840977483657E-2</v>
      </c>
      <c r="L25" s="7">
        <f t="shared" ref="L25:L56" si="6">RANK(K25,$K$24:$K$56,1)</f>
        <v>25</v>
      </c>
      <c r="M25" s="6">
        <f t="shared" ref="M25:M56" si="7">IF(E25&gt;0,1,-1)</f>
        <v>1</v>
      </c>
      <c r="N25" s="6">
        <f t="shared" ref="N25:N56" si="8">K25*M25</f>
        <v>1.8687840977483657E-2</v>
      </c>
    </row>
    <row r="26" spans="1:14" x14ac:dyDescent="0.25">
      <c r="A26" s="7">
        <v>11</v>
      </c>
      <c r="B26" s="7" t="s">
        <v>92</v>
      </c>
      <c r="C26" s="9">
        <v>0.61592457218807095</v>
      </c>
      <c r="D26" s="9">
        <v>0.61272079176374505</v>
      </c>
      <c r="E26" s="9">
        <f t="shared" si="0"/>
        <v>5.2287770668001448E-3</v>
      </c>
      <c r="F26" s="8">
        <f t="shared" si="1"/>
        <v>5.2287770668001448E-3</v>
      </c>
      <c r="G26" s="7">
        <f t="shared" si="2"/>
        <v>10</v>
      </c>
      <c r="H26" s="9">
        <v>0.61428905447854509</v>
      </c>
      <c r="I26" s="9">
        <f t="shared" si="3"/>
        <v>0.64870101458046392</v>
      </c>
      <c r="J26" s="7">
        <f t="shared" si="4"/>
        <v>21</v>
      </c>
      <c r="K26" s="8">
        <f t="shared" si="5"/>
        <v>3.391912988248316E-3</v>
      </c>
      <c r="L26" s="7">
        <f t="shared" si="6"/>
        <v>11</v>
      </c>
      <c r="M26" s="6">
        <f t="shared" si="7"/>
        <v>1</v>
      </c>
      <c r="N26" s="6">
        <f t="shared" si="8"/>
        <v>3.391912988248316E-3</v>
      </c>
    </row>
    <row r="27" spans="1:14" x14ac:dyDescent="0.25">
      <c r="A27" s="7">
        <v>13</v>
      </c>
      <c r="B27" s="7" t="s">
        <v>93</v>
      </c>
      <c r="C27" s="9">
        <v>0.68309822224552896</v>
      </c>
      <c r="D27" s="9">
        <v>0.69350937311025995</v>
      </c>
      <c r="E27" s="9">
        <f t="shared" si="0"/>
        <v>-1.5012271309382486E-2</v>
      </c>
      <c r="F27" s="8">
        <f t="shared" si="1"/>
        <v>1.5012271309382486E-2</v>
      </c>
      <c r="G27" s="7">
        <f t="shared" si="2"/>
        <v>17</v>
      </c>
      <c r="H27" s="9">
        <v>0.6884074730809755</v>
      </c>
      <c r="I27" s="9">
        <f t="shared" si="3"/>
        <v>0.57885765112696963</v>
      </c>
      <c r="J27" s="7">
        <f t="shared" si="4"/>
        <v>11</v>
      </c>
      <c r="K27" s="8">
        <f t="shared" si="5"/>
        <v>8.6899681082299417E-3</v>
      </c>
      <c r="L27" s="7">
        <f t="shared" si="6"/>
        <v>17</v>
      </c>
      <c r="M27" s="6">
        <f t="shared" si="7"/>
        <v>-1</v>
      </c>
      <c r="N27" s="6">
        <f t="shared" si="8"/>
        <v>-8.6899681082299417E-3</v>
      </c>
    </row>
    <row r="28" spans="1:14" x14ac:dyDescent="0.25">
      <c r="A28" s="7">
        <v>15</v>
      </c>
      <c r="B28" s="7" t="s">
        <v>94</v>
      </c>
      <c r="C28" s="9">
        <v>0.71297015422167997</v>
      </c>
      <c r="D28" s="9">
        <v>0.71534863945578198</v>
      </c>
      <c r="E28" s="9">
        <f t="shared" si="0"/>
        <v>-3.3249315129913284E-3</v>
      </c>
      <c r="F28" s="8">
        <f t="shared" si="1"/>
        <v>3.3249315129913284E-3</v>
      </c>
      <c r="G28" s="7">
        <f t="shared" si="2"/>
        <v>7</v>
      </c>
      <c r="H28" s="9">
        <v>0.71418489767113624</v>
      </c>
      <c r="I28" s="9">
        <f t="shared" si="3"/>
        <v>0.55796465899143166</v>
      </c>
      <c r="J28" s="7">
        <f t="shared" si="4"/>
        <v>7</v>
      </c>
      <c r="K28" s="8">
        <f t="shared" si="5"/>
        <v>1.8551942778160715E-3</v>
      </c>
      <c r="L28" s="7">
        <f t="shared" si="6"/>
        <v>6</v>
      </c>
      <c r="M28" s="6">
        <f t="shared" si="7"/>
        <v>-1</v>
      </c>
      <c r="N28" s="6">
        <f t="shared" si="8"/>
        <v>-1.8551942778160715E-3</v>
      </c>
    </row>
    <row r="29" spans="1:14" x14ac:dyDescent="0.25">
      <c r="A29" s="7">
        <v>17</v>
      </c>
      <c r="B29" s="7" t="s">
        <v>95</v>
      </c>
      <c r="C29" s="9">
        <v>0.62166823455628695</v>
      </c>
      <c r="D29" s="9">
        <v>0.60816694190061504</v>
      </c>
      <c r="E29" s="9">
        <f t="shared" si="0"/>
        <v>2.2199977876926839E-2</v>
      </c>
      <c r="F29" s="8">
        <f t="shared" si="1"/>
        <v>2.2199977876926839E-2</v>
      </c>
      <c r="G29" s="7">
        <f t="shared" si="2"/>
        <v>23</v>
      </c>
      <c r="H29" s="9">
        <v>0.61477107140118104</v>
      </c>
      <c r="I29" s="9">
        <f t="shared" si="3"/>
        <v>0.6481923945732696</v>
      </c>
      <c r="J29" s="7">
        <f t="shared" si="4"/>
        <v>20</v>
      </c>
      <c r="K29" s="8">
        <f t="shared" si="5"/>
        <v>1.4389856819518819E-2</v>
      </c>
      <c r="L29" s="7">
        <f t="shared" si="6"/>
        <v>23</v>
      </c>
      <c r="M29" s="6">
        <f t="shared" si="7"/>
        <v>1</v>
      </c>
      <c r="N29" s="6">
        <f t="shared" si="8"/>
        <v>1.4389856819518819E-2</v>
      </c>
    </row>
    <row r="30" spans="1:14" x14ac:dyDescent="0.25">
      <c r="A30" s="7">
        <v>18</v>
      </c>
      <c r="B30" s="7" t="s">
        <v>96</v>
      </c>
      <c r="C30" s="9">
        <v>0.57258064516129004</v>
      </c>
      <c r="D30" s="9">
        <v>0.58991925617812602</v>
      </c>
      <c r="E30" s="9">
        <f t="shared" si="0"/>
        <v>-2.9391498641977862E-2</v>
      </c>
      <c r="F30" s="8">
        <f t="shared" si="1"/>
        <v>2.9391498641977862E-2</v>
      </c>
      <c r="G30" s="7">
        <f t="shared" si="2"/>
        <v>25</v>
      </c>
      <c r="H30" s="9">
        <v>0.581515571806834</v>
      </c>
      <c r="I30" s="9">
        <f t="shared" si="3"/>
        <v>0.68526098389378154</v>
      </c>
      <c r="J30" s="7">
        <f t="shared" si="4"/>
        <v>24</v>
      </c>
      <c r="K30" s="8">
        <f t="shared" si="5"/>
        <v>2.0140847277514494E-2</v>
      </c>
      <c r="L30" s="7">
        <f t="shared" si="6"/>
        <v>26</v>
      </c>
      <c r="M30" s="6">
        <f t="shared" si="7"/>
        <v>-1</v>
      </c>
      <c r="N30" s="6">
        <f t="shared" si="8"/>
        <v>-2.0140847277514494E-2</v>
      </c>
    </row>
    <row r="31" spans="1:14" x14ac:dyDescent="0.25">
      <c r="A31" s="7">
        <v>19</v>
      </c>
      <c r="B31" s="7" t="s">
        <v>97</v>
      </c>
      <c r="C31" s="9">
        <v>0.56401502219187405</v>
      </c>
      <c r="D31" s="9">
        <v>0.58483196354463296</v>
      </c>
      <c r="E31" s="9">
        <f t="shared" si="0"/>
        <v>-3.5594739430089672E-2</v>
      </c>
      <c r="F31" s="8">
        <f t="shared" si="1"/>
        <v>3.5594739430089672E-2</v>
      </c>
      <c r="G31" s="7">
        <f t="shared" si="2"/>
        <v>27</v>
      </c>
      <c r="H31" s="9">
        <v>0.57467194334513638</v>
      </c>
      <c r="I31" s="9">
        <f t="shared" si="3"/>
        <v>0.69342159035347417</v>
      </c>
      <c r="J31" s="7">
        <f t="shared" si="4"/>
        <v>25</v>
      </c>
      <c r="K31" s="8">
        <f t="shared" si="5"/>
        <v>2.4682160823830297E-2</v>
      </c>
      <c r="L31" s="7">
        <f t="shared" si="6"/>
        <v>27</v>
      </c>
      <c r="M31" s="6">
        <f t="shared" si="7"/>
        <v>-1</v>
      </c>
      <c r="N31" s="6">
        <f t="shared" si="8"/>
        <v>-2.4682160823830297E-2</v>
      </c>
    </row>
    <row r="32" spans="1:14" x14ac:dyDescent="0.25">
      <c r="A32" s="7">
        <v>20</v>
      </c>
      <c r="B32" s="7" t="s">
        <v>98</v>
      </c>
      <c r="C32" s="9">
        <v>0.58847184986595202</v>
      </c>
      <c r="D32" s="9">
        <v>0.59194793400938395</v>
      </c>
      <c r="E32" s="9">
        <f t="shared" si="0"/>
        <v>-5.8722802187815698E-3</v>
      </c>
      <c r="F32" s="8">
        <f t="shared" si="1"/>
        <v>5.8722802187815698E-3</v>
      </c>
      <c r="G32" s="7">
        <f t="shared" si="2"/>
        <v>12</v>
      </c>
      <c r="H32" s="9">
        <v>0.59024559777571828</v>
      </c>
      <c r="I32" s="9">
        <f t="shared" si="3"/>
        <v>0.67512563310522888</v>
      </c>
      <c r="J32" s="7">
        <f t="shared" si="4"/>
        <v>22</v>
      </c>
      <c r="K32" s="8">
        <f t="shared" si="5"/>
        <v>3.9645269004762191E-3</v>
      </c>
      <c r="L32" s="7">
        <f t="shared" si="6"/>
        <v>12</v>
      </c>
      <c r="M32" s="6">
        <f t="shared" si="7"/>
        <v>-1</v>
      </c>
      <c r="N32" s="6">
        <f t="shared" si="8"/>
        <v>-3.9645269004762191E-3</v>
      </c>
    </row>
    <row r="33" spans="1:14" x14ac:dyDescent="0.25">
      <c r="A33" s="7">
        <v>23</v>
      </c>
      <c r="B33" s="7" t="s">
        <v>99</v>
      </c>
      <c r="C33" s="9">
        <v>0.52530728017648898</v>
      </c>
      <c r="D33" s="9">
        <v>0.52932761087267499</v>
      </c>
      <c r="E33" s="9">
        <f t="shared" si="0"/>
        <v>-7.5951652882000681E-3</v>
      </c>
      <c r="F33" s="8">
        <f t="shared" si="1"/>
        <v>7.5951652882000681E-3</v>
      </c>
      <c r="G33" s="7">
        <f t="shared" si="2"/>
        <v>14</v>
      </c>
      <c r="H33" s="9">
        <v>0.5273735486045158</v>
      </c>
      <c r="I33" s="9">
        <f t="shared" si="3"/>
        <v>0.75561228647199141</v>
      </c>
      <c r="J33" s="7">
        <f t="shared" si="4"/>
        <v>29</v>
      </c>
      <c r="K33" s="8">
        <f t="shared" si="5"/>
        <v>5.739000209549555E-3</v>
      </c>
      <c r="L33" s="7">
        <f t="shared" si="6"/>
        <v>14</v>
      </c>
      <c r="M33" s="6">
        <f t="shared" si="7"/>
        <v>-1</v>
      </c>
      <c r="N33" s="6">
        <f t="shared" si="8"/>
        <v>-5.739000209549555E-3</v>
      </c>
    </row>
    <row r="34" spans="1:14" x14ac:dyDescent="0.25">
      <c r="A34" s="7">
        <v>25</v>
      </c>
      <c r="B34" s="7" t="s">
        <v>100</v>
      </c>
      <c r="C34" s="9">
        <v>0.62860057119543</v>
      </c>
      <c r="D34" s="9">
        <v>0.62956325242529299</v>
      </c>
      <c r="E34" s="9">
        <f t="shared" si="0"/>
        <v>-1.5291255106685553E-3</v>
      </c>
      <c r="F34" s="8">
        <f t="shared" si="1"/>
        <v>1.5291255106685553E-3</v>
      </c>
      <c r="G34" s="7">
        <f t="shared" si="2"/>
        <v>1</v>
      </c>
      <c r="H34" s="9">
        <v>0.62909301074197344</v>
      </c>
      <c r="I34" s="9">
        <f t="shared" si="3"/>
        <v>0.63343563842159623</v>
      </c>
      <c r="J34" s="7">
        <f t="shared" si="4"/>
        <v>18</v>
      </c>
      <c r="K34" s="8">
        <f t="shared" si="5"/>
        <v>9.6860259407708564E-4</v>
      </c>
      <c r="L34" s="7">
        <f t="shared" si="6"/>
        <v>2</v>
      </c>
      <c r="M34" s="6">
        <f t="shared" si="7"/>
        <v>-1</v>
      </c>
      <c r="N34" s="6">
        <f t="shared" si="8"/>
        <v>-9.6860259407708564E-4</v>
      </c>
    </row>
    <row r="35" spans="1:14" x14ac:dyDescent="0.25">
      <c r="A35" s="7">
        <v>27</v>
      </c>
      <c r="B35" s="7" t="s">
        <v>101</v>
      </c>
      <c r="C35" s="9">
        <v>0.55796353629171003</v>
      </c>
      <c r="D35" s="9">
        <v>0.54650205761316895</v>
      </c>
      <c r="E35" s="9">
        <f t="shared" si="0"/>
        <v>2.0972434630161761E-2</v>
      </c>
      <c r="F35" s="8">
        <f t="shared" si="1"/>
        <v>2.0972434630161761E-2</v>
      </c>
      <c r="G35" s="7">
        <f t="shared" si="2"/>
        <v>21</v>
      </c>
      <c r="H35" s="9">
        <v>0.55210698965430227</v>
      </c>
      <c r="I35" s="9">
        <f t="shared" si="3"/>
        <v>0.72176215906162966</v>
      </c>
      <c r="J35" s="7">
        <f t="shared" si="4"/>
        <v>27</v>
      </c>
      <c r="K35" s="8">
        <f t="shared" si="5"/>
        <v>1.5137109699444443E-2</v>
      </c>
      <c r="L35" s="7">
        <f t="shared" si="6"/>
        <v>24</v>
      </c>
      <c r="M35" s="6">
        <f t="shared" si="7"/>
        <v>1</v>
      </c>
      <c r="N35" s="6">
        <f t="shared" si="8"/>
        <v>1.5137109699444443E-2</v>
      </c>
    </row>
    <row r="36" spans="1:14" x14ac:dyDescent="0.25">
      <c r="A36" s="7">
        <v>41</v>
      </c>
      <c r="B36" s="7" t="s">
        <v>102</v>
      </c>
      <c r="C36" s="9">
        <v>0.6669921875</v>
      </c>
      <c r="D36" s="9">
        <v>0.65950088793345196</v>
      </c>
      <c r="E36" s="9">
        <f t="shared" si="0"/>
        <v>1.1359043943097707E-2</v>
      </c>
      <c r="F36" s="8">
        <f t="shared" si="1"/>
        <v>1.1359043943097707E-2</v>
      </c>
      <c r="G36" s="7">
        <f t="shared" si="2"/>
        <v>15</v>
      </c>
      <c r="H36" s="9">
        <v>0.66316443001098424</v>
      </c>
      <c r="I36" s="9">
        <f t="shared" si="3"/>
        <v>0.60089159619026267</v>
      </c>
      <c r="J36" s="7">
        <f t="shared" si="4"/>
        <v>15</v>
      </c>
      <c r="K36" s="8">
        <f t="shared" si="5"/>
        <v>6.8255540461633164E-3</v>
      </c>
      <c r="L36" s="7">
        <f t="shared" si="6"/>
        <v>15</v>
      </c>
      <c r="M36" s="6">
        <f t="shared" si="7"/>
        <v>1</v>
      </c>
      <c r="N36" s="6">
        <f t="shared" si="8"/>
        <v>6.8255540461633164E-3</v>
      </c>
    </row>
    <row r="37" spans="1:14" x14ac:dyDescent="0.25">
      <c r="A37" s="7">
        <v>44</v>
      </c>
      <c r="B37" s="7" t="s">
        <v>103</v>
      </c>
      <c r="C37" s="9">
        <v>0.84415702705164397</v>
      </c>
      <c r="D37" s="9">
        <v>0.82670823590542997</v>
      </c>
      <c r="E37" s="9">
        <f t="shared" si="0"/>
        <v>2.1106347304141328E-2</v>
      </c>
      <c r="F37" s="8">
        <f t="shared" si="1"/>
        <v>2.1106347304141328E-2</v>
      </c>
      <c r="G37" s="7">
        <f t="shared" si="2"/>
        <v>22</v>
      </c>
      <c r="H37" s="9">
        <v>0.8352126431678949</v>
      </c>
      <c r="I37" s="9">
        <f t="shared" si="3"/>
        <v>0.47711195004719464</v>
      </c>
      <c r="J37" s="7">
        <f t="shared" si="4"/>
        <v>1</v>
      </c>
      <c r="K37" s="8">
        <f t="shared" si="5"/>
        <v>1.0070090520652218E-2</v>
      </c>
      <c r="L37" s="7">
        <f t="shared" si="6"/>
        <v>20</v>
      </c>
      <c r="M37" s="6">
        <f t="shared" si="7"/>
        <v>1</v>
      </c>
      <c r="N37" s="6">
        <f t="shared" si="8"/>
        <v>1.0070090520652218E-2</v>
      </c>
    </row>
    <row r="38" spans="1:14" x14ac:dyDescent="0.25">
      <c r="A38" s="7">
        <v>47</v>
      </c>
      <c r="B38" s="7" t="s">
        <v>104</v>
      </c>
      <c r="C38" s="9">
        <v>0.64275060836800402</v>
      </c>
      <c r="D38" s="9">
        <v>0.65784328470446696</v>
      </c>
      <c r="E38" s="9">
        <f t="shared" si="0"/>
        <v>-2.2942662313932802E-2</v>
      </c>
      <c r="F38" s="8">
        <f t="shared" si="1"/>
        <v>2.2942662313932802E-2</v>
      </c>
      <c r="G38" s="7">
        <f t="shared" si="2"/>
        <v>24</v>
      </c>
      <c r="H38" s="9">
        <v>0.6504589622460345</v>
      </c>
      <c r="I38" s="9">
        <f t="shared" si="3"/>
        <v>0.6126288605662692</v>
      </c>
      <c r="J38" s="7">
        <f t="shared" si="4"/>
        <v>17</v>
      </c>
      <c r="K38" s="8">
        <f t="shared" si="5"/>
        <v>1.4055337071741338E-2</v>
      </c>
      <c r="L38" s="7">
        <f t="shared" si="6"/>
        <v>22</v>
      </c>
      <c r="M38" s="6">
        <f t="shared" si="7"/>
        <v>-1</v>
      </c>
      <c r="N38" s="6">
        <f t="shared" si="8"/>
        <v>-1.4055337071741338E-2</v>
      </c>
    </row>
    <row r="39" spans="1:14" x14ac:dyDescent="0.25">
      <c r="A39" s="7">
        <v>50</v>
      </c>
      <c r="B39" s="7" t="s">
        <v>105</v>
      </c>
      <c r="C39" s="9">
        <v>0.68451568894952297</v>
      </c>
      <c r="D39" s="9">
        <v>0.67589754816112102</v>
      </c>
      <c r="E39" s="9">
        <f t="shared" si="0"/>
        <v>1.2750661415844567E-2</v>
      </c>
      <c r="F39" s="8">
        <f t="shared" si="1"/>
        <v>1.2750661415844567E-2</v>
      </c>
      <c r="G39" s="7">
        <f t="shared" si="2"/>
        <v>16</v>
      </c>
      <c r="H39" s="9">
        <v>0.68012491635065808</v>
      </c>
      <c r="I39" s="9">
        <f t="shared" si="3"/>
        <v>0.58590697577156992</v>
      </c>
      <c r="J39" s="7">
        <f t="shared" si="4"/>
        <v>12</v>
      </c>
      <c r="K39" s="8">
        <f t="shared" si="5"/>
        <v>7.4707014692447339E-3</v>
      </c>
      <c r="L39" s="7">
        <f t="shared" si="6"/>
        <v>16</v>
      </c>
      <c r="M39" s="6">
        <f t="shared" si="7"/>
        <v>1</v>
      </c>
      <c r="N39" s="6">
        <f t="shared" si="8"/>
        <v>7.4707014692447339E-3</v>
      </c>
    </row>
    <row r="40" spans="1:14" x14ac:dyDescent="0.25">
      <c r="A40" s="7">
        <v>52</v>
      </c>
      <c r="B40" s="7" t="s">
        <v>106</v>
      </c>
      <c r="C40" s="9">
        <v>0.55408845052497602</v>
      </c>
      <c r="D40" s="9">
        <v>0.55499270857318295</v>
      </c>
      <c r="E40" s="9">
        <f t="shared" si="0"/>
        <v>-1.6293151860168834E-3</v>
      </c>
      <c r="F40" s="8">
        <f t="shared" si="1"/>
        <v>1.6293151860168834E-3</v>
      </c>
      <c r="G40" s="7">
        <f t="shared" si="2"/>
        <v>3</v>
      </c>
      <c r="H40" s="9">
        <v>0.55454865044334201</v>
      </c>
      <c r="I40" s="9">
        <f t="shared" si="3"/>
        <v>0.71858426229570205</v>
      </c>
      <c r="J40" s="7">
        <f t="shared" si="4"/>
        <v>26</v>
      </c>
      <c r="K40" s="8">
        <f t="shared" si="5"/>
        <v>1.1708002509911268E-3</v>
      </c>
      <c r="L40" s="7">
        <f t="shared" si="6"/>
        <v>3</v>
      </c>
      <c r="M40" s="6">
        <f t="shared" si="7"/>
        <v>-1</v>
      </c>
      <c r="N40" s="6">
        <f t="shared" si="8"/>
        <v>-1.1708002509911268E-3</v>
      </c>
    </row>
    <row r="41" spans="1:14" x14ac:dyDescent="0.25">
      <c r="A41" s="7">
        <v>54</v>
      </c>
      <c r="B41" s="7" t="s">
        <v>107</v>
      </c>
      <c r="C41" s="9">
        <v>0.68724004753416501</v>
      </c>
      <c r="D41" s="9">
        <v>0.68964038035318498</v>
      </c>
      <c r="E41" s="9">
        <f t="shared" si="0"/>
        <v>-3.4805572402687433E-3</v>
      </c>
      <c r="F41" s="8">
        <f t="shared" si="1"/>
        <v>3.4805572402687433E-3</v>
      </c>
      <c r="G41" s="7">
        <f t="shared" si="2"/>
        <v>8</v>
      </c>
      <c r="H41" s="9">
        <v>0.68846307966922882</v>
      </c>
      <c r="I41" s="9">
        <f t="shared" si="3"/>
        <v>0.57881089727768698</v>
      </c>
      <c r="J41" s="7">
        <f t="shared" si="4"/>
        <v>10</v>
      </c>
      <c r="K41" s="8">
        <f t="shared" si="5"/>
        <v>2.014584459266301E-3</v>
      </c>
      <c r="L41" s="7">
        <f t="shared" si="6"/>
        <v>7</v>
      </c>
      <c r="M41" s="6">
        <f t="shared" si="7"/>
        <v>-1</v>
      </c>
      <c r="N41" s="6">
        <f t="shared" si="8"/>
        <v>-2.014584459266301E-3</v>
      </c>
    </row>
    <row r="42" spans="1:14" x14ac:dyDescent="0.25">
      <c r="A42" s="7">
        <v>63</v>
      </c>
      <c r="B42" s="7" t="s">
        <v>228</v>
      </c>
      <c r="C42" s="9">
        <v>0.74310814904574396</v>
      </c>
      <c r="D42" s="9">
        <v>0.69853152893751802</v>
      </c>
      <c r="E42" s="9">
        <f t="shared" si="0"/>
        <v>6.3814757475625997E-2</v>
      </c>
      <c r="F42" s="8">
        <f t="shared" si="1"/>
        <v>6.3814757475625997E-2</v>
      </c>
      <c r="G42" s="7">
        <f t="shared" si="2"/>
        <v>31</v>
      </c>
      <c r="H42" s="9">
        <v>0.72025391201653377</v>
      </c>
      <c r="I42" s="9">
        <f t="shared" si="3"/>
        <v>0.55326312879055706</v>
      </c>
      <c r="J42" s="7">
        <f t="shared" si="4"/>
        <v>5</v>
      </c>
      <c r="K42" s="8">
        <f>I42*F42</f>
        <v>3.5306352383975427E-2</v>
      </c>
      <c r="L42" s="7">
        <f t="shared" si="6"/>
        <v>31</v>
      </c>
      <c r="M42" s="6">
        <f t="shared" si="7"/>
        <v>1</v>
      </c>
      <c r="N42" s="6">
        <f t="shared" si="8"/>
        <v>3.5306352383975427E-2</v>
      </c>
    </row>
    <row r="43" spans="1:14" x14ac:dyDescent="0.25">
      <c r="A43" s="7">
        <v>66</v>
      </c>
      <c r="B43" s="7" t="s">
        <v>108</v>
      </c>
      <c r="C43" s="9">
        <v>0.67854277002086305</v>
      </c>
      <c r="D43" s="9">
        <v>0.66835559649930898</v>
      </c>
      <c r="E43" s="9">
        <f t="shared" si="0"/>
        <v>1.5242145909919982E-2</v>
      </c>
      <c r="F43" s="8">
        <f t="shared" si="1"/>
        <v>1.5242145909919982E-2</v>
      </c>
      <c r="G43" s="7">
        <f t="shared" si="2"/>
        <v>18</v>
      </c>
      <c r="H43" s="9">
        <v>0.67333647206528557</v>
      </c>
      <c r="I43" s="9">
        <f t="shared" si="3"/>
        <v>0.59181397327793817</v>
      </c>
      <c r="J43" s="7">
        <f t="shared" si="4"/>
        <v>13</v>
      </c>
      <c r="K43" s="8">
        <f t="shared" si="5"/>
        <v>9.0205149322318181E-3</v>
      </c>
      <c r="L43" s="7">
        <f t="shared" si="6"/>
        <v>18</v>
      </c>
      <c r="M43" s="6">
        <f t="shared" si="7"/>
        <v>1</v>
      </c>
      <c r="N43" s="6">
        <f t="shared" si="8"/>
        <v>9.0205149322318181E-3</v>
      </c>
    </row>
    <row r="44" spans="1:14" x14ac:dyDescent="0.25">
      <c r="A44" s="7">
        <v>68</v>
      </c>
      <c r="B44" s="7" t="s">
        <v>109</v>
      </c>
      <c r="C44" s="9">
        <v>0.71459982409850498</v>
      </c>
      <c r="D44" s="9">
        <v>0.71082323443376505</v>
      </c>
      <c r="E44" s="9">
        <f t="shared" si="0"/>
        <v>5.3129800515712205E-3</v>
      </c>
      <c r="F44" s="8">
        <f t="shared" si="1"/>
        <v>5.3129800515712205E-3</v>
      </c>
      <c r="G44" s="7">
        <f t="shared" si="2"/>
        <v>11</v>
      </c>
      <c r="H44" s="9">
        <v>0.71266338118705808</v>
      </c>
      <c r="I44" s="9">
        <f t="shared" si="3"/>
        <v>0.55915589800917731</v>
      </c>
      <c r="J44" s="7">
        <f t="shared" si="4"/>
        <v>8</v>
      </c>
      <c r="K44" s="8">
        <f t="shared" si="5"/>
        <v>2.970784131841151E-3</v>
      </c>
      <c r="L44" s="7">
        <f t="shared" si="6"/>
        <v>9</v>
      </c>
      <c r="M44" s="6">
        <f t="shared" si="7"/>
        <v>1</v>
      </c>
      <c r="N44" s="6">
        <f t="shared" si="8"/>
        <v>2.970784131841151E-3</v>
      </c>
    </row>
    <row r="45" spans="1:14" x14ac:dyDescent="0.25">
      <c r="A45" s="7">
        <v>70</v>
      </c>
      <c r="B45" s="7" t="s">
        <v>110</v>
      </c>
      <c r="C45" s="9">
        <v>0.69214303701838298</v>
      </c>
      <c r="D45" s="9">
        <v>0.693587270973963</v>
      </c>
      <c r="E45" s="9">
        <f t="shared" si="0"/>
        <v>-2.0822671003635487E-3</v>
      </c>
      <c r="F45" s="8">
        <f t="shared" si="1"/>
        <v>2.0822671003635487E-3</v>
      </c>
      <c r="G45" s="7">
        <f t="shared" si="2"/>
        <v>4</v>
      </c>
      <c r="H45" s="9">
        <v>0.69288089666215047</v>
      </c>
      <c r="I45" s="9">
        <f t="shared" si="3"/>
        <v>0.5751203919830542</v>
      </c>
      <c r="J45" s="7">
        <f t="shared" si="4"/>
        <v>9</v>
      </c>
      <c r="K45" s="8">
        <f t="shared" si="5"/>
        <v>1.1975542709745017E-3</v>
      </c>
      <c r="L45" s="7">
        <f t="shared" si="6"/>
        <v>4</v>
      </c>
      <c r="M45" s="6">
        <f t="shared" si="7"/>
        <v>-1</v>
      </c>
      <c r="N45" s="6">
        <f t="shared" si="8"/>
        <v>-1.1975542709745017E-3</v>
      </c>
    </row>
    <row r="46" spans="1:14" x14ac:dyDescent="0.25">
      <c r="A46" s="7">
        <v>73</v>
      </c>
      <c r="B46" s="7" t="s">
        <v>111</v>
      </c>
      <c r="C46" s="9">
        <v>0.764478325179201</v>
      </c>
      <c r="D46" s="9">
        <v>0.76324021141192999</v>
      </c>
      <c r="E46" s="9">
        <f t="shared" si="0"/>
        <v>1.6221809972257668E-3</v>
      </c>
      <c r="F46" s="8">
        <f t="shared" si="1"/>
        <v>1.6221809972257668E-3</v>
      </c>
      <c r="G46" s="7">
        <f t="shared" si="2"/>
        <v>2</v>
      </c>
      <c r="H46" s="9">
        <v>0.7638427464008859</v>
      </c>
      <c r="I46" s="9">
        <f t="shared" si="3"/>
        <v>0.52169106110325947</v>
      </c>
      <c r="J46" s="7">
        <f t="shared" si="4"/>
        <v>3</v>
      </c>
      <c r="K46" s="8">
        <f t="shared" si="5"/>
        <v>8.4627732574425382E-4</v>
      </c>
      <c r="L46" s="7">
        <f t="shared" si="6"/>
        <v>1</v>
      </c>
      <c r="M46" s="6">
        <f t="shared" si="7"/>
        <v>1</v>
      </c>
      <c r="N46" s="6">
        <f t="shared" si="8"/>
        <v>8.4627732574425382E-4</v>
      </c>
    </row>
    <row r="47" spans="1:14" x14ac:dyDescent="0.25">
      <c r="A47" s="7">
        <v>76</v>
      </c>
      <c r="B47" s="7" t="s">
        <v>112</v>
      </c>
      <c r="C47" s="9">
        <v>0.59130070599497397</v>
      </c>
      <c r="D47" s="9">
        <v>0.58113834173156198</v>
      </c>
      <c r="E47" s="9">
        <f t="shared" si="0"/>
        <v>1.7486996698810434E-2</v>
      </c>
      <c r="F47" s="8">
        <f t="shared" si="1"/>
        <v>1.7486996698810434E-2</v>
      </c>
      <c r="G47" s="7">
        <f t="shared" si="2"/>
        <v>19</v>
      </c>
      <c r="H47" s="9">
        <v>0.58610802270466378</v>
      </c>
      <c r="I47" s="9">
        <f t="shared" si="3"/>
        <v>0.67989161971717749</v>
      </c>
      <c r="J47" s="7">
        <f t="shared" si="4"/>
        <v>23</v>
      </c>
      <c r="K47" s="8">
        <f t="shared" si="5"/>
        <v>1.1889262509543162E-2</v>
      </c>
      <c r="L47" s="7">
        <f t="shared" si="6"/>
        <v>21</v>
      </c>
      <c r="M47" s="6">
        <f t="shared" si="7"/>
        <v>1</v>
      </c>
      <c r="N47" s="6">
        <f t="shared" si="8"/>
        <v>1.1889262509543162E-2</v>
      </c>
    </row>
    <row r="48" spans="1:14" x14ac:dyDescent="0.25">
      <c r="A48" s="7">
        <v>81</v>
      </c>
      <c r="B48" s="7" t="s">
        <v>113</v>
      </c>
      <c r="C48" s="9">
        <v>0.67245657568238204</v>
      </c>
      <c r="D48" s="9">
        <v>0.67066895368782198</v>
      </c>
      <c r="E48" s="9">
        <f t="shared" si="0"/>
        <v>2.6654312604309869E-3</v>
      </c>
      <c r="F48" s="8">
        <f t="shared" si="1"/>
        <v>2.6654312604309869E-3</v>
      </c>
      <c r="G48" s="7">
        <f t="shared" si="2"/>
        <v>5</v>
      </c>
      <c r="H48" s="9">
        <v>0.67154811715481166</v>
      </c>
      <c r="I48" s="9">
        <f t="shared" si="3"/>
        <v>0.59338999351857669</v>
      </c>
      <c r="J48" s="7">
        <f t="shared" si="4"/>
        <v>14</v>
      </c>
      <c r="K48" s="8">
        <f t="shared" si="5"/>
        <v>1.581640238351355E-3</v>
      </c>
      <c r="L48" s="7">
        <f t="shared" si="6"/>
        <v>5</v>
      </c>
      <c r="M48" s="6">
        <f t="shared" si="7"/>
        <v>1</v>
      </c>
      <c r="N48" s="6">
        <f t="shared" si="8"/>
        <v>1.581640238351355E-3</v>
      </c>
    </row>
    <row r="49" spans="1:25" x14ac:dyDescent="0.25">
      <c r="A49" s="7">
        <v>85</v>
      </c>
      <c r="B49" s="7" t="s">
        <v>114</v>
      </c>
      <c r="C49" s="9">
        <v>0.73350062735257204</v>
      </c>
      <c r="D49" s="9">
        <v>0.69759615384615403</v>
      </c>
      <c r="E49" s="9">
        <f t="shared" si="0"/>
        <v>5.1468852442005129E-2</v>
      </c>
      <c r="F49" s="8">
        <f t="shared" si="1"/>
        <v>5.1468852442005129E-2</v>
      </c>
      <c r="G49" s="7">
        <f t="shared" si="2"/>
        <v>30</v>
      </c>
      <c r="H49" s="9">
        <v>0.71516267648864329</v>
      </c>
      <c r="I49" s="9">
        <f t="shared" si="3"/>
        <v>0.55720180315119405</v>
      </c>
      <c r="J49" s="7">
        <f t="shared" si="4"/>
        <v>6</v>
      </c>
      <c r="K49" s="8">
        <f t="shared" si="5"/>
        <v>2.8678537386807996E-2</v>
      </c>
      <c r="L49" s="7">
        <f t="shared" si="6"/>
        <v>28</v>
      </c>
      <c r="M49" s="6">
        <f t="shared" si="7"/>
        <v>1</v>
      </c>
      <c r="N49" s="6">
        <f t="shared" si="8"/>
        <v>2.8678537386807996E-2</v>
      </c>
    </row>
    <row r="50" spans="1:25" x14ac:dyDescent="0.25">
      <c r="A50" s="7">
        <v>86</v>
      </c>
      <c r="B50" s="7" t="s">
        <v>115</v>
      </c>
      <c r="C50" s="9">
        <v>0.53538461538461501</v>
      </c>
      <c r="D50" s="9">
        <v>0.56029629629629596</v>
      </c>
      <c r="E50" s="9">
        <f t="shared" si="0"/>
        <v>-4.4461619818573897E-2</v>
      </c>
      <c r="F50" s="8">
        <f t="shared" si="1"/>
        <v>4.4461619818573897E-2</v>
      </c>
      <c r="G50" s="7">
        <f t="shared" si="2"/>
        <v>28</v>
      </c>
      <c r="H50" s="9">
        <v>0.54807547169811321</v>
      </c>
      <c r="I50" s="9">
        <f t="shared" si="3"/>
        <v>0.7270712766095091</v>
      </c>
      <c r="J50" s="7">
        <f t="shared" si="4"/>
        <v>28</v>
      </c>
      <c r="K50" s="8">
        <f t="shared" si="5"/>
        <v>3.2326766681617172E-2</v>
      </c>
      <c r="L50" s="7">
        <f t="shared" si="6"/>
        <v>29</v>
      </c>
      <c r="M50" s="6">
        <f t="shared" si="7"/>
        <v>-1</v>
      </c>
      <c r="N50" s="6">
        <f t="shared" si="8"/>
        <v>-3.2326766681617172E-2</v>
      </c>
    </row>
    <row r="51" spans="1:25" x14ac:dyDescent="0.25">
      <c r="A51" s="7">
        <v>88</v>
      </c>
      <c r="B51" s="7" t="s">
        <v>116</v>
      </c>
      <c r="C51" s="9">
        <v>0.78867102396514199</v>
      </c>
      <c r="D51" s="9">
        <v>0.80457380457380501</v>
      </c>
      <c r="E51" s="9">
        <f t="shared" si="0"/>
        <v>-1.9765471505857637E-2</v>
      </c>
      <c r="F51" s="8">
        <f t="shared" si="1"/>
        <v>1.9765471505857637E-2</v>
      </c>
      <c r="G51" s="7">
        <f t="shared" si="2"/>
        <v>20</v>
      </c>
      <c r="H51" s="9">
        <v>0.79680851063829783</v>
      </c>
      <c r="I51" s="9">
        <f t="shared" si="3"/>
        <v>0.5001075259182266</v>
      </c>
      <c r="J51" s="7">
        <f t="shared" si="4"/>
        <v>2</v>
      </c>
      <c r="K51" s="8">
        <f t="shared" si="5"/>
        <v>9.8848610534016668E-3</v>
      </c>
      <c r="L51" s="7">
        <f t="shared" si="6"/>
        <v>19</v>
      </c>
      <c r="M51" s="6">
        <f t="shared" si="7"/>
        <v>-1</v>
      </c>
      <c r="N51" s="6">
        <f t="shared" si="8"/>
        <v>-9.8848610534016668E-3</v>
      </c>
    </row>
    <row r="52" spans="1:25" x14ac:dyDescent="0.25">
      <c r="A52" s="7">
        <v>91</v>
      </c>
      <c r="B52" s="7" t="s">
        <v>117</v>
      </c>
      <c r="C52" s="9">
        <v>0.49180327868852503</v>
      </c>
      <c r="D52" s="9">
        <v>0.49326424870466301</v>
      </c>
      <c r="E52" s="9">
        <f t="shared" si="0"/>
        <v>-2.9618404738931867E-3</v>
      </c>
      <c r="F52" s="8">
        <f t="shared" si="1"/>
        <v>2.9618404738931867E-3</v>
      </c>
      <c r="G52" s="7">
        <f t="shared" si="2"/>
        <v>6</v>
      </c>
      <c r="H52" s="9">
        <v>0.49255319148936172</v>
      </c>
      <c r="I52" s="9">
        <f t="shared" si="3"/>
        <v>0.80902923739255228</v>
      </c>
      <c r="J52" s="7">
        <f t="shared" si="4"/>
        <v>31</v>
      </c>
      <c r="K52" s="8">
        <f t="shared" si="5"/>
        <v>2.3962155398722005E-3</v>
      </c>
      <c r="L52" s="7">
        <f t="shared" si="6"/>
        <v>8</v>
      </c>
      <c r="M52" s="6">
        <f t="shared" si="7"/>
        <v>-1</v>
      </c>
      <c r="N52" s="6">
        <f t="shared" si="8"/>
        <v>-2.3962155398722005E-3</v>
      </c>
    </row>
    <row r="53" spans="1:25" x14ac:dyDescent="0.25">
      <c r="A53" s="7">
        <v>94</v>
      </c>
      <c r="B53" s="7" t="s">
        <v>118</v>
      </c>
      <c r="C53" s="9">
        <v>0.60682492581602399</v>
      </c>
      <c r="D53" s="9">
        <v>0.63960113960113996</v>
      </c>
      <c r="E53" s="9">
        <f t="shared" si="0"/>
        <v>-5.12447707731657E-2</v>
      </c>
      <c r="F53" s="8">
        <f t="shared" si="1"/>
        <v>5.12447707731657E-2</v>
      </c>
      <c r="G53" s="7">
        <f t="shared" si="2"/>
        <v>29</v>
      </c>
      <c r="H53" s="9">
        <v>0.62354651162790697</v>
      </c>
      <c r="I53" s="9">
        <f t="shared" si="3"/>
        <v>0.63907010215735049</v>
      </c>
      <c r="J53" s="7">
        <f t="shared" si="4"/>
        <v>19</v>
      </c>
      <c r="K53" s="8">
        <f t="shared" si="5"/>
        <v>3.2749000893037013E-2</v>
      </c>
      <c r="L53" s="7">
        <f t="shared" si="6"/>
        <v>30</v>
      </c>
      <c r="M53" s="6">
        <f t="shared" si="7"/>
        <v>-1</v>
      </c>
      <c r="N53" s="6">
        <f t="shared" si="8"/>
        <v>-3.2749000893037013E-2</v>
      </c>
    </row>
    <row r="54" spans="1:25" x14ac:dyDescent="0.25">
      <c r="A54" s="7">
        <v>95</v>
      </c>
      <c r="B54" s="7" t="s">
        <v>119</v>
      </c>
      <c r="C54" s="9">
        <v>0.44805876180482701</v>
      </c>
      <c r="D54" s="9">
        <v>0.50254323499491305</v>
      </c>
      <c r="E54" s="9">
        <f t="shared" si="0"/>
        <v>-0.10841748410092029</v>
      </c>
      <c r="F54" s="8">
        <f t="shared" si="1"/>
        <v>0.10841748410092029</v>
      </c>
      <c r="G54" s="7">
        <f t="shared" si="2"/>
        <v>33</v>
      </c>
      <c r="H54" s="9">
        <v>0.47572314049586778</v>
      </c>
      <c r="I54" s="9">
        <f>MIN($H$24:$H$56)/H54</f>
        <v>0.83765093384051481</v>
      </c>
      <c r="J54" s="7">
        <f t="shared" si="4"/>
        <v>32</v>
      </c>
      <c r="K54" s="8">
        <f t="shared" si="5"/>
        <v>9.0816006801775054E-2</v>
      </c>
      <c r="L54" s="7">
        <f t="shared" si="6"/>
        <v>33</v>
      </c>
      <c r="M54" s="6">
        <f t="shared" si="7"/>
        <v>-1</v>
      </c>
      <c r="N54" s="6">
        <f t="shared" si="8"/>
        <v>-9.0816006801775054E-2</v>
      </c>
    </row>
    <row r="55" spans="1:25" x14ac:dyDescent="0.25">
      <c r="A55" s="7">
        <v>97</v>
      </c>
      <c r="B55" s="7" t="s">
        <v>120</v>
      </c>
      <c r="C55" s="9">
        <v>0.39756944444444398</v>
      </c>
      <c r="D55" s="9">
        <v>0.39935064935064901</v>
      </c>
      <c r="E55" s="9">
        <f t="shared" si="0"/>
        <v>-4.4602529358630212E-3</v>
      </c>
      <c r="F55" s="8">
        <f t="shared" si="1"/>
        <v>4.4602529358630212E-3</v>
      </c>
      <c r="G55" s="7">
        <f t="shared" si="2"/>
        <v>9</v>
      </c>
      <c r="H55" s="9">
        <v>0.39848993288590606</v>
      </c>
      <c r="I55" s="9">
        <f t="shared" si="3"/>
        <v>1</v>
      </c>
      <c r="J55" s="7">
        <f>RANK(I55,$I$24:$I$56,1)</f>
        <v>33</v>
      </c>
      <c r="K55" s="8">
        <f t="shared" si="5"/>
        <v>4.4602529358630212E-3</v>
      </c>
      <c r="L55" s="7">
        <f t="shared" si="6"/>
        <v>13</v>
      </c>
      <c r="M55" s="6">
        <f t="shared" si="7"/>
        <v>-1</v>
      </c>
      <c r="N55" s="6">
        <f t="shared" si="8"/>
        <v>-4.4602529358630212E-3</v>
      </c>
    </row>
    <row r="56" spans="1:25" x14ac:dyDescent="0.25">
      <c r="A56" s="7">
        <v>99</v>
      </c>
      <c r="B56" s="7" t="s">
        <v>121</v>
      </c>
      <c r="C56" s="9">
        <v>0.48910593538692698</v>
      </c>
      <c r="D56" s="9">
        <v>0.54763636363636403</v>
      </c>
      <c r="E56" s="9">
        <f t="shared" si="0"/>
        <v>-0.10687827203582455</v>
      </c>
      <c r="F56" s="8">
        <f t="shared" si="1"/>
        <v>0.10687827203582455</v>
      </c>
      <c r="G56" s="7">
        <f t="shared" si="2"/>
        <v>32</v>
      </c>
      <c r="H56" s="9">
        <v>0.51884700665188466</v>
      </c>
      <c r="I56" s="9">
        <f t="shared" si="3"/>
        <v>0.76802974244249422</v>
      </c>
      <c r="J56" s="7">
        <f t="shared" si="4"/>
        <v>30</v>
      </c>
      <c r="K56" s="8">
        <f t="shared" si="5"/>
        <v>8.2085691744373163E-2</v>
      </c>
      <c r="L56" s="7">
        <f t="shared" si="6"/>
        <v>32</v>
      </c>
      <c r="M56" s="6">
        <f t="shared" si="7"/>
        <v>-1</v>
      </c>
      <c r="N56" s="6">
        <f t="shared" si="8"/>
        <v>-8.2085691744373163E-2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0.63294095148395757</v>
      </c>
      <c r="D58" s="29">
        <f>AVERAGE(D24:D56)</f>
        <v>0.63548961955360284</v>
      </c>
      <c r="E58" s="29">
        <f>AVERAGE(E24:E56)</f>
        <v>-5.7761671240784095E-3</v>
      </c>
      <c r="F58" s="29">
        <f>AVERAGE(F24:F56)</f>
        <v>2.2874247156990268E-2</v>
      </c>
      <c r="G58" s="26" t="s">
        <v>124</v>
      </c>
      <c r="H58" s="29">
        <f>AVERAGE(H24:H56)</f>
        <v>0.63423128444103172</v>
      </c>
      <c r="I58" s="29">
        <f>AVERAGE(I24:I56)</f>
        <v>0.64367584679800138</v>
      </c>
      <c r="J58" s="26" t="s">
        <v>124</v>
      </c>
      <c r="K58" s="29">
        <f>AVERAGE(K24:K56)</f>
        <v>1.541882118454261E-2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0.10051236601619427</v>
      </c>
      <c r="D59" s="29">
        <f>_xlfn.STDEV.S(D24:D56)</f>
        <v>9.1465397303954268E-2</v>
      </c>
      <c r="E59" s="29">
        <f>_xlfn.STDEV.S(E24:E56)</f>
        <v>3.5395715414151388E-2</v>
      </c>
      <c r="F59" s="29">
        <f>_xlfn.STDEV.S(F24:F56)</f>
        <v>2.7343760662896118E-2</v>
      </c>
      <c r="G59" s="26" t="s">
        <v>124</v>
      </c>
      <c r="H59" s="29">
        <f>_xlfn.STDEV.S(H24:H56)</f>
        <v>9.5437775828901492E-2</v>
      </c>
      <c r="I59" s="29">
        <f>_xlfn.STDEV.S(I24:I56)</f>
        <v>0.10797731348542297</v>
      </c>
      <c r="J59" s="26" t="s">
        <v>124</v>
      </c>
      <c r="K59" s="29">
        <f>_xlfn.STDEV.S(K24:K56)</f>
        <v>2.0949835998577148E-2</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1.0102735722173406E-2</v>
      </c>
      <c r="D60" s="29">
        <f>_xlfn.VAR.S(D24:D56)</f>
        <v>8.3659189039702042E-3</v>
      </c>
      <c r="E60" s="29">
        <f>_xlfn.VAR.S(E24:E56)</f>
        <v>1.2528566696795942E-3</v>
      </c>
      <c r="F60" s="29">
        <f>_xlfn.VAR.S(F24:F56)</f>
        <v>7.4768124718974517E-4</v>
      </c>
      <c r="G60" s="26" t="s">
        <v>124</v>
      </c>
      <c r="H60" s="29">
        <f>_xlfn.VAR.S(H24:H56)</f>
        <v>9.1083690551676533E-3</v>
      </c>
      <c r="I60" s="29">
        <f>_xlfn.VAR.S(I24:I56)</f>
        <v>1.1659100227529307E-2</v>
      </c>
      <c r="J60" s="26" t="s">
        <v>124</v>
      </c>
      <c r="K60" s="29">
        <f>_xlfn.VAR.S(K24:K56)</f>
        <v>4.3889562836727896E-4</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0.84415702705164397</v>
      </c>
      <c r="D61" s="29">
        <f>MAX(D24:D56)</f>
        <v>0.82670823590542997</v>
      </c>
      <c r="E61" s="29">
        <f>MAX(E24:E56)</f>
        <v>6.3814757475625997E-2</v>
      </c>
      <c r="F61" s="29">
        <f>MAX(F24:F56)</f>
        <v>0.10841748410092029</v>
      </c>
      <c r="G61" s="26" t="s">
        <v>124</v>
      </c>
      <c r="H61" s="29">
        <f>MAX(H24:H56)</f>
        <v>0.8352126431678949</v>
      </c>
      <c r="I61" s="29">
        <f>MAX(I24:I56)</f>
        <v>1</v>
      </c>
      <c r="J61" s="26" t="s">
        <v>124</v>
      </c>
      <c r="K61" s="29">
        <f>MAX(K24:K56)</f>
        <v>9.0816006801775054E-2</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0.39756944444444398</v>
      </c>
      <c r="D62" s="29">
        <f>MIN(D24:D56)</f>
        <v>0.39935064935064901</v>
      </c>
      <c r="E62" s="29">
        <f>MIN(E24:E56)</f>
        <v>-0.10841748410092029</v>
      </c>
      <c r="F62" s="29">
        <f>MIN(F24:F56)</f>
        <v>1.5291255106685553E-3</v>
      </c>
      <c r="G62" s="26" t="s">
        <v>124</v>
      </c>
      <c r="H62" s="29">
        <f>MIN(H24:H56)</f>
        <v>0.39848993288590606</v>
      </c>
      <c r="I62" s="29">
        <f>MIN(I24:I56)</f>
        <v>0.47711195004719464</v>
      </c>
      <c r="J62" s="26" t="s">
        <v>124</v>
      </c>
      <c r="K62" s="29">
        <f>MIN(K24:K56)</f>
        <v>8.4627732574425382E-4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A57:L57"/>
    <mergeCell ref="A58:B58"/>
    <mergeCell ref="A59:B59"/>
    <mergeCell ref="A60:B60"/>
    <mergeCell ref="A61:B61"/>
    <mergeCell ref="A62:B62"/>
    <mergeCell ref="A22:L22"/>
    <mergeCell ref="A14:L14"/>
    <mergeCell ref="B15:F15"/>
    <mergeCell ref="H15:L15"/>
    <mergeCell ref="B16:L16"/>
    <mergeCell ref="B17:L17"/>
    <mergeCell ref="B18:L18"/>
    <mergeCell ref="B19:L19"/>
    <mergeCell ref="B20:L20"/>
    <mergeCell ref="B21:D21"/>
    <mergeCell ref="F21:I21"/>
    <mergeCell ref="K21:L21"/>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A691C-573E-4B68-816E-6A5FC45D3735}">
  <sheetPr>
    <tabColor rgb="FF00B050"/>
  </sheetPr>
  <dimension ref="A14:Y64"/>
  <sheetViews>
    <sheetView topLeftCell="B3"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32" t="s">
        <v>64</v>
      </c>
      <c r="C15" s="33"/>
      <c r="D15" s="33"/>
      <c r="E15" s="33"/>
      <c r="F15" s="34"/>
      <c r="G15" s="4" t="s">
        <v>3</v>
      </c>
      <c r="H15" s="35" t="s">
        <v>65</v>
      </c>
      <c r="I15" s="35"/>
      <c r="J15" s="35"/>
      <c r="K15" s="35"/>
      <c r="L15" s="35"/>
    </row>
    <row r="16" spans="1:12" s="3" customFormat="1" ht="44.1" customHeight="1" x14ac:dyDescent="0.25">
      <c r="A16" s="2" t="s">
        <v>5</v>
      </c>
      <c r="B16" s="36" t="s">
        <v>133</v>
      </c>
      <c r="C16" s="36"/>
      <c r="D16" s="36"/>
      <c r="E16" s="36"/>
      <c r="F16" s="36"/>
      <c r="G16" s="36"/>
      <c r="H16" s="36"/>
      <c r="I16" s="36"/>
      <c r="J16" s="36"/>
      <c r="K16" s="36"/>
      <c r="L16" s="36"/>
    </row>
    <row r="17" spans="1:14" s="3" customFormat="1" ht="44.1" customHeight="1" x14ac:dyDescent="0.25">
      <c r="A17" s="2" t="s">
        <v>66</v>
      </c>
      <c r="B17" s="36" t="s">
        <v>134</v>
      </c>
      <c r="C17" s="36"/>
      <c r="D17" s="36"/>
      <c r="E17" s="36"/>
      <c r="F17" s="36"/>
      <c r="G17" s="36"/>
      <c r="H17" s="36"/>
      <c r="I17" s="36"/>
      <c r="J17" s="36"/>
      <c r="K17" s="36"/>
      <c r="L17" s="36"/>
    </row>
    <row r="18" spans="1:14" s="3" customFormat="1" ht="44.1" customHeight="1" x14ac:dyDescent="0.25">
      <c r="A18" s="2" t="s">
        <v>68</v>
      </c>
      <c r="B18" s="36" t="s">
        <v>135</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2" t="s">
        <v>231</v>
      </c>
      <c r="C20" s="33"/>
      <c r="D20" s="33"/>
      <c r="E20" s="33"/>
      <c r="F20" s="33"/>
      <c r="G20" s="33"/>
      <c r="H20" s="33"/>
      <c r="I20" s="33"/>
      <c r="J20" s="33"/>
      <c r="K20" s="33"/>
      <c r="L20" s="34"/>
    </row>
    <row r="21" spans="1:14" s="3" customFormat="1" ht="43.7" customHeight="1" x14ac:dyDescent="0.25">
      <c r="A21" s="27" t="s">
        <v>72</v>
      </c>
      <c r="B21" s="37" t="s">
        <v>73</v>
      </c>
      <c r="C21" s="37"/>
      <c r="D21" s="37"/>
      <c r="E21" s="28" t="s">
        <v>74</v>
      </c>
      <c r="F21" s="38" t="s">
        <v>136</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0.87758197850045205</v>
      </c>
      <c r="D24" s="9">
        <v>0.86902422504118304</v>
      </c>
      <c r="E24" s="9">
        <f>(C24-D24)/D24</f>
        <v>9.8475430404295818E-3</v>
      </c>
      <c r="F24" s="8">
        <f>ABS(E24)</f>
        <v>9.8475430404295818E-3</v>
      </c>
      <c r="G24" s="7">
        <f>RANK(F24,$F$24:$F$56,1)</f>
        <v>22</v>
      </c>
      <c r="H24" s="9">
        <v>0.873207771364092</v>
      </c>
      <c r="I24" s="9">
        <f>MIN($H$24:$H$56)/H24</f>
        <v>0.6157159899434369</v>
      </c>
      <c r="J24" s="7">
        <f>RANK(I24,$I$24:$I$56,1)</f>
        <v>18</v>
      </c>
      <c r="K24" s="8">
        <f>I24*F24</f>
        <v>6.0632897116487021E-3</v>
      </c>
      <c r="L24" s="7">
        <f>RANK(K24,$K$24:$K$56,1)</f>
        <v>21</v>
      </c>
      <c r="M24" s="6">
        <f>IF(E24&gt;0,1,-1)</f>
        <v>1</v>
      </c>
      <c r="N24" s="6">
        <f>K24*M24</f>
        <v>6.0632897116487021E-3</v>
      </c>
    </row>
    <row r="25" spans="1:14" x14ac:dyDescent="0.25">
      <c r="A25" s="7">
        <v>8</v>
      </c>
      <c r="B25" s="7" t="s">
        <v>91</v>
      </c>
      <c r="C25" s="9">
        <v>0.90199037405459503</v>
      </c>
      <c r="D25" s="9">
        <v>0.88493748929611205</v>
      </c>
      <c r="E25" s="9">
        <f t="shared" ref="E25:E56" si="0">(C25-D25)/D25</f>
        <v>1.9270157457163466E-2</v>
      </c>
      <c r="F25" s="8">
        <f t="shared" ref="F25:F56" si="1">ABS(E25)</f>
        <v>1.9270157457163466E-2</v>
      </c>
      <c r="G25" s="7">
        <f t="shared" ref="G25:G56" si="2">RANK(F25,$F$24:$F$56,1)</f>
        <v>29</v>
      </c>
      <c r="H25" s="9">
        <v>0.89328536646136492</v>
      </c>
      <c r="I25" s="9">
        <f t="shared" ref="I25:I56" si="3">MIN($H$24:$H$56)/H25</f>
        <v>0.60187707932748025</v>
      </c>
      <c r="J25" s="7">
        <f t="shared" ref="J25:J56" si="4">RANK(I25,$I$24:$I$56,1)</f>
        <v>11</v>
      </c>
      <c r="K25" s="8">
        <f t="shared" ref="K25:K56" si="5">I25*F25</f>
        <v>1.159826608849821E-2</v>
      </c>
      <c r="L25" s="7">
        <f t="shared" ref="L25:L56" si="6">RANK(K25,$K$24:$K$56,1)</f>
        <v>29</v>
      </c>
      <c r="M25" s="6">
        <f t="shared" ref="M25:M56" si="7">IF(E25&gt;0,1,-1)</f>
        <v>1</v>
      </c>
      <c r="N25" s="6">
        <f t="shared" ref="N25:N56" si="8">K25*M25</f>
        <v>1.159826608849821E-2</v>
      </c>
    </row>
    <row r="26" spans="1:14" x14ac:dyDescent="0.25">
      <c r="A26" s="7">
        <v>11</v>
      </c>
      <c r="B26" s="7" t="s">
        <v>92</v>
      </c>
      <c r="C26" s="9">
        <v>0.86979175527842501</v>
      </c>
      <c r="D26" s="9">
        <v>0.86061871711401805</v>
      </c>
      <c r="E26" s="9">
        <f t="shared" si="0"/>
        <v>1.0658655200025909E-2</v>
      </c>
      <c r="F26" s="8">
        <f t="shared" si="1"/>
        <v>1.0658655200025909E-2</v>
      </c>
      <c r="G26" s="7">
        <f t="shared" si="2"/>
        <v>24</v>
      </c>
      <c r="H26" s="9">
        <v>0.86511809364457792</v>
      </c>
      <c r="I26" s="9">
        <f t="shared" si="3"/>
        <v>0.62147352057652105</v>
      </c>
      <c r="J26" s="7">
        <f t="shared" si="4"/>
        <v>19</v>
      </c>
      <c r="K26" s="8">
        <f t="shared" si="5"/>
        <v>6.6240719717713444E-3</v>
      </c>
      <c r="L26" s="7">
        <f t="shared" si="6"/>
        <v>24</v>
      </c>
      <c r="M26" s="6">
        <f t="shared" si="7"/>
        <v>1</v>
      </c>
      <c r="N26" s="6">
        <f t="shared" si="8"/>
        <v>6.6240719717713444E-3</v>
      </c>
    </row>
    <row r="27" spans="1:14" x14ac:dyDescent="0.25">
      <c r="A27" s="7">
        <v>13</v>
      </c>
      <c r="B27" s="7" t="s">
        <v>93</v>
      </c>
      <c r="C27" s="9">
        <v>0.96422894318528696</v>
      </c>
      <c r="D27" s="9">
        <v>0.95151757988580599</v>
      </c>
      <c r="E27" s="9">
        <f t="shared" si="0"/>
        <v>1.3359041985337248E-2</v>
      </c>
      <c r="F27" s="8">
        <f t="shared" si="1"/>
        <v>1.3359041985337248E-2</v>
      </c>
      <c r="G27" s="7">
        <f t="shared" si="2"/>
        <v>25</v>
      </c>
      <c r="H27" s="9">
        <v>0.9577154648065167</v>
      </c>
      <c r="I27" s="9">
        <f t="shared" si="3"/>
        <v>0.56138593050741126</v>
      </c>
      <c r="J27" s="7">
        <f t="shared" si="4"/>
        <v>3</v>
      </c>
      <c r="K27" s="8">
        <f t="shared" si="5"/>
        <v>7.4995782156261253E-3</v>
      </c>
      <c r="L27" s="7">
        <f t="shared" si="6"/>
        <v>25</v>
      </c>
      <c r="M27" s="6">
        <f t="shared" si="7"/>
        <v>1</v>
      </c>
      <c r="N27" s="6">
        <f t="shared" si="8"/>
        <v>7.4995782156261253E-3</v>
      </c>
    </row>
    <row r="28" spans="1:14" x14ac:dyDescent="0.25">
      <c r="A28" s="7">
        <v>15</v>
      </c>
      <c r="B28" s="7" t="s">
        <v>94</v>
      </c>
      <c r="C28" s="9">
        <v>0.87705235107023105</v>
      </c>
      <c r="D28" s="9">
        <v>0.877631713033731</v>
      </c>
      <c r="E28" s="9">
        <f t="shared" si="0"/>
        <v>-6.6014246624845896E-4</v>
      </c>
      <c r="F28" s="8">
        <f t="shared" si="1"/>
        <v>6.6014246624845896E-4</v>
      </c>
      <c r="G28" s="7">
        <f t="shared" si="2"/>
        <v>3</v>
      </c>
      <c r="H28" s="9">
        <v>0.87734970762680842</v>
      </c>
      <c r="I28" s="9">
        <f t="shared" si="3"/>
        <v>0.61280921700658897</v>
      </c>
      <c r="J28" s="7">
        <f t="shared" si="4"/>
        <v>17</v>
      </c>
      <c r="K28" s="8">
        <f t="shared" si="5"/>
        <v>4.0454138785451669E-4</v>
      </c>
      <c r="L28" s="7">
        <f t="shared" si="6"/>
        <v>3</v>
      </c>
      <c r="M28" s="6">
        <f t="shared" si="7"/>
        <v>-1</v>
      </c>
      <c r="N28" s="6">
        <f t="shared" si="8"/>
        <v>-4.0454138785451669E-4</v>
      </c>
    </row>
    <row r="29" spans="1:14" x14ac:dyDescent="0.25">
      <c r="A29" s="7">
        <v>17</v>
      </c>
      <c r="B29" s="7" t="s">
        <v>95</v>
      </c>
      <c r="C29" s="9">
        <v>0.76344654009880997</v>
      </c>
      <c r="D29" s="9">
        <v>0.76672312858458902</v>
      </c>
      <c r="E29" s="9">
        <f t="shared" si="0"/>
        <v>-4.2734963425817172E-3</v>
      </c>
      <c r="F29" s="8">
        <f t="shared" si="1"/>
        <v>4.2734963425817172E-3</v>
      </c>
      <c r="G29" s="7">
        <f t="shared" si="2"/>
        <v>10</v>
      </c>
      <c r="H29" s="9">
        <v>0.76512136585958623</v>
      </c>
      <c r="I29" s="9">
        <f t="shared" si="3"/>
        <v>0.70269634513175061</v>
      </c>
      <c r="J29" s="7">
        <f t="shared" si="4"/>
        <v>27</v>
      </c>
      <c r="K29" s="8">
        <f t="shared" si="5"/>
        <v>3.0029702608660763E-3</v>
      </c>
      <c r="L29" s="7">
        <f t="shared" si="6"/>
        <v>13</v>
      </c>
      <c r="M29" s="6">
        <f t="shared" si="7"/>
        <v>-1</v>
      </c>
      <c r="N29" s="6">
        <f t="shared" si="8"/>
        <v>-3.0029702608660763E-3</v>
      </c>
    </row>
    <row r="30" spans="1:14" x14ac:dyDescent="0.25">
      <c r="A30" s="7">
        <v>18</v>
      </c>
      <c r="B30" s="7" t="s">
        <v>96</v>
      </c>
      <c r="C30" s="9">
        <v>0.83353646150721095</v>
      </c>
      <c r="D30" s="9">
        <v>0.83588505191982598</v>
      </c>
      <c r="E30" s="9">
        <f t="shared" si="0"/>
        <v>-2.8097050033624748E-3</v>
      </c>
      <c r="F30" s="8">
        <f t="shared" si="1"/>
        <v>2.8097050033624748E-3</v>
      </c>
      <c r="G30" s="7">
        <f t="shared" si="2"/>
        <v>7</v>
      </c>
      <c r="H30" s="9">
        <v>0.83474020348045652</v>
      </c>
      <c r="I30" s="9">
        <f t="shared" si="3"/>
        <v>0.6440902033111815</v>
      </c>
      <c r="J30" s="7">
        <f t="shared" si="4"/>
        <v>22</v>
      </c>
      <c r="K30" s="8">
        <f t="shared" si="5"/>
        <v>1.8097034668601803E-3</v>
      </c>
      <c r="L30" s="7">
        <f t="shared" si="6"/>
        <v>7</v>
      </c>
      <c r="M30" s="6">
        <f t="shared" si="7"/>
        <v>-1</v>
      </c>
      <c r="N30" s="6">
        <f t="shared" si="8"/>
        <v>-1.8097034668601803E-3</v>
      </c>
    </row>
    <row r="31" spans="1:14" x14ac:dyDescent="0.25">
      <c r="A31" s="7">
        <v>19</v>
      </c>
      <c r="B31" s="7" t="s">
        <v>97</v>
      </c>
      <c r="C31" s="9">
        <v>0.84487086611520101</v>
      </c>
      <c r="D31" s="9">
        <v>0.84477105709440403</v>
      </c>
      <c r="E31" s="9">
        <f t="shared" si="0"/>
        <v>1.1814919552319339E-4</v>
      </c>
      <c r="F31" s="8">
        <f t="shared" si="1"/>
        <v>1.1814919552319339E-4</v>
      </c>
      <c r="G31" s="7">
        <f t="shared" si="2"/>
        <v>1</v>
      </c>
      <c r="H31" s="9">
        <v>0.84481990896497128</v>
      </c>
      <c r="I31" s="9">
        <f t="shared" si="3"/>
        <v>0.63640544175911073</v>
      </c>
      <c r="J31" s="7">
        <f t="shared" si="4"/>
        <v>21</v>
      </c>
      <c r="K31" s="8">
        <f t="shared" si="5"/>
        <v>7.5190790970421434E-5</v>
      </c>
      <c r="L31" s="7">
        <f t="shared" si="6"/>
        <v>1</v>
      </c>
      <c r="M31" s="6">
        <f t="shared" si="7"/>
        <v>1</v>
      </c>
      <c r="N31" s="6">
        <f t="shared" si="8"/>
        <v>7.5190790970421434E-5</v>
      </c>
    </row>
    <row r="32" spans="1:14" x14ac:dyDescent="0.25">
      <c r="A32" s="7">
        <v>20</v>
      </c>
      <c r="B32" s="7" t="s">
        <v>98</v>
      </c>
      <c r="C32" s="9">
        <v>0.84669464190649202</v>
      </c>
      <c r="D32" s="9">
        <v>0.821816985055425</v>
      </c>
      <c r="E32" s="9">
        <f t="shared" si="0"/>
        <v>3.0271529188933981E-2</v>
      </c>
      <c r="F32" s="8">
        <f t="shared" si="1"/>
        <v>3.0271529188933981E-2</v>
      </c>
      <c r="G32" s="7">
        <f t="shared" si="2"/>
        <v>31</v>
      </c>
      <c r="H32" s="9">
        <v>0.83397213743085996</v>
      </c>
      <c r="I32" s="9">
        <f t="shared" si="3"/>
        <v>0.64468339317429257</v>
      </c>
      <c r="J32" s="7">
        <f t="shared" si="4"/>
        <v>23</v>
      </c>
      <c r="K32" s="8">
        <f t="shared" si="5"/>
        <v>1.9515552154096599E-2</v>
      </c>
      <c r="L32" s="7">
        <f t="shared" si="6"/>
        <v>31</v>
      </c>
      <c r="M32" s="6">
        <f t="shared" si="7"/>
        <v>1</v>
      </c>
      <c r="N32" s="6">
        <f t="shared" si="8"/>
        <v>1.9515552154096599E-2</v>
      </c>
    </row>
    <row r="33" spans="1:14" x14ac:dyDescent="0.25">
      <c r="A33" s="7">
        <v>23</v>
      </c>
      <c r="B33" s="7" t="s">
        <v>99</v>
      </c>
      <c r="C33" s="9">
        <v>0.82477542559205996</v>
      </c>
      <c r="D33" s="9">
        <v>0.82324417704175801</v>
      </c>
      <c r="E33" s="9">
        <f t="shared" si="0"/>
        <v>1.8600174686984577E-3</v>
      </c>
      <c r="F33" s="8">
        <f t="shared" si="1"/>
        <v>1.8600174686984577E-3</v>
      </c>
      <c r="G33" s="7">
        <f t="shared" si="2"/>
        <v>6</v>
      </c>
      <c r="H33" s="9">
        <v>0.82398948205222289</v>
      </c>
      <c r="I33" s="9">
        <f t="shared" si="3"/>
        <v>0.65249375032395029</v>
      </c>
      <c r="J33" s="7">
        <f t="shared" si="4"/>
        <v>24</v>
      </c>
      <c r="K33" s="8">
        <f t="shared" si="5"/>
        <v>1.2136497738191175E-3</v>
      </c>
      <c r="L33" s="7">
        <f t="shared" si="6"/>
        <v>6</v>
      </c>
      <c r="M33" s="6">
        <f t="shared" si="7"/>
        <v>1</v>
      </c>
      <c r="N33" s="6">
        <f t="shared" si="8"/>
        <v>1.2136497738191175E-3</v>
      </c>
    </row>
    <row r="34" spans="1:14" x14ac:dyDescent="0.25">
      <c r="A34" s="7">
        <v>25</v>
      </c>
      <c r="B34" s="7" t="s">
        <v>100</v>
      </c>
      <c r="C34" s="9">
        <v>0.88347166583036496</v>
      </c>
      <c r="D34" s="9">
        <v>0.88734433142164804</v>
      </c>
      <c r="E34" s="9">
        <f t="shared" si="0"/>
        <v>-4.3643323726185648E-3</v>
      </c>
      <c r="F34" s="8">
        <f t="shared" si="1"/>
        <v>4.3643323726185648E-3</v>
      </c>
      <c r="G34" s="7">
        <f t="shared" si="2"/>
        <v>12</v>
      </c>
      <c r="H34" s="9">
        <v>0.88545118224223907</v>
      </c>
      <c r="I34" s="9">
        <f t="shared" si="3"/>
        <v>0.60720229206792808</v>
      </c>
      <c r="J34" s="7">
        <f t="shared" si="4"/>
        <v>14</v>
      </c>
      <c r="K34" s="8">
        <f t="shared" si="5"/>
        <v>2.6500326200002513E-3</v>
      </c>
      <c r="L34" s="7">
        <f t="shared" si="6"/>
        <v>11</v>
      </c>
      <c r="M34" s="6">
        <f t="shared" si="7"/>
        <v>-1</v>
      </c>
      <c r="N34" s="6">
        <f t="shared" si="8"/>
        <v>-2.6500326200002513E-3</v>
      </c>
    </row>
    <row r="35" spans="1:14" x14ac:dyDescent="0.25">
      <c r="A35" s="7">
        <v>27</v>
      </c>
      <c r="B35" s="7" t="s">
        <v>101</v>
      </c>
      <c r="C35" s="9">
        <v>0.85534986919230405</v>
      </c>
      <c r="D35" s="9">
        <v>0.86159390247791601</v>
      </c>
      <c r="E35" s="9">
        <f t="shared" si="0"/>
        <v>-7.2470722780817324E-3</v>
      </c>
      <c r="F35" s="8">
        <f t="shared" si="1"/>
        <v>7.2470722780817324E-3</v>
      </c>
      <c r="G35" s="7">
        <f t="shared" si="2"/>
        <v>20</v>
      </c>
      <c r="H35" s="9">
        <v>0.85853072099294925</v>
      </c>
      <c r="I35" s="9">
        <f t="shared" si="3"/>
        <v>0.62624199021080773</v>
      </c>
      <c r="J35" s="7">
        <f t="shared" si="4"/>
        <v>20</v>
      </c>
      <c r="K35" s="8">
        <f t="shared" si="5"/>
        <v>4.5384209666274765E-3</v>
      </c>
      <c r="L35" s="7">
        <f t="shared" si="6"/>
        <v>19</v>
      </c>
      <c r="M35" s="6">
        <f t="shared" si="7"/>
        <v>-1</v>
      </c>
      <c r="N35" s="6">
        <f t="shared" si="8"/>
        <v>-4.5384209666274765E-3</v>
      </c>
    </row>
    <row r="36" spans="1:14" x14ac:dyDescent="0.25">
      <c r="A36" s="7">
        <v>41</v>
      </c>
      <c r="B36" s="7" t="s">
        <v>102</v>
      </c>
      <c r="C36" s="9">
        <v>0.92260859384147098</v>
      </c>
      <c r="D36" s="9">
        <v>0.92204799640307999</v>
      </c>
      <c r="E36" s="9">
        <f t="shared" si="0"/>
        <v>6.0799160193166011E-4</v>
      </c>
      <c r="F36" s="8">
        <f t="shared" si="1"/>
        <v>6.0799160193166011E-4</v>
      </c>
      <c r="G36" s="7">
        <f t="shared" si="2"/>
        <v>2</v>
      </c>
      <c r="H36" s="9">
        <v>0.92232258064516126</v>
      </c>
      <c r="I36" s="9">
        <f t="shared" si="3"/>
        <v>0.58292835788066844</v>
      </c>
      <c r="J36" s="7">
        <f t="shared" si="4"/>
        <v>6</v>
      </c>
      <c r="K36" s="8">
        <f t="shared" si="5"/>
        <v>3.5441554611925969E-4</v>
      </c>
      <c r="L36" s="7">
        <f t="shared" si="6"/>
        <v>2</v>
      </c>
      <c r="M36" s="6">
        <f t="shared" si="7"/>
        <v>1</v>
      </c>
      <c r="N36" s="6">
        <f t="shared" si="8"/>
        <v>3.5441554611925969E-4</v>
      </c>
    </row>
    <row r="37" spans="1:14" x14ac:dyDescent="0.25">
      <c r="A37" s="7">
        <v>44</v>
      </c>
      <c r="B37" s="7" t="s">
        <v>103</v>
      </c>
      <c r="C37" s="9">
        <v>1.0065643557272701</v>
      </c>
      <c r="D37" s="9">
        <v>1.0022590748061799</v>
      </c>
      <c r="E37" s="9">
        <f t="shared" si="0"/>
        <v>4.2955768915564473E-3</v>
      </c>
      <c r="F37" s="8">
        <f t="shared" si="1"/>
        <v>4.2955768915564473E-3</v>
      </c>
      <c r="G37" s="7">
        <f t="shared" si="2"/>
        <v>11</v>
      </c>
      <c r="H37" s="9">
        <v>1.0043642151846701</v>
      </c>
      <c r="I37" s="9">
        <f t="shared" si="3"/>
        <v>0.53531177160955312</v>
      </c>
      <c r="J37" s="7">
        <f t="shared" si="4"/>
        <v>1</v>
      </c>
      <c r="K37" s="8">
        <f t="shared" si="5"/>
        <v>2.299472875904139E-3</v>
      </c>
      <c r="L37" s="7">
        <f t="shared" si="6"/>
        <v>10</v>
      </c>
      <c r="M37" s="6">
        <f t="shared" si="7"/>
        <v>1</v>
      </c>
      <c r="N37" s="6">
        <f t="shared" si="8"/>
        <v>2.299472875904139E-3</v>
      </c>
    </row>
    <row r="38" spans="1:14" x14ac:dyDescent="0.25">
      <c r="A38" s="7">
        <v>47</v>
      </c>
      <c r="B38" s="7" t="s">
        <v>104</v>
      </c>
      <c r="C38" s="9">
        <v>0.89233913701741097</v>
      </c>
      <c r="D38" s="9">
        <v>0.88703055884818904</v>
      </c>
      <c r="E38" s="9">
        <f t="shared" si="0"/>
        <v>5.9846621024140607E-3</v>
      </c>
      <c r="F38" s="8">
        <f t="shared" si="1"/>
        <v>5.9846621024140607E-3</v>
      </c>
      <c r="G38" s="7">
        <f t="shared" si="2"/>
        <v>18</v>
      </c>
      <c r="H38" s="9">
        <v>0.88962345076463456</v>
      </c>
      <c r="I38" s="9">
        <f t="shared" si="3"/>
        <v>0.60435455799825633</v>
      </c>
      <c r="J38" s="7">
        <f t="shared" si="4"/>
        <v>13</v>
      </c>
      <c r="K38" s="8">
        <f t="shared" si="5"/>
        <v>3.616857819673365E-3</v>
      </c>
      <c r="L38" s="7">
        <f t="shared" si="6"/>
        <v>16</v>
      </c>
      <c r="M38" s="6">
        <f t="shared" si="7"/>
        <v>1</v>
      </c>
      <c r="N38" s="6">
        <f t="shared" si="8"/>
        <v>3.616857819673365E-3</v>
      </c>
    </row>
    <row r="39" spans="1:14" x14ac:dyDescent="0.25">
      <c r="A39" s="7">
        <v>50</v>
      </c>
      <c r="B39" s="7" t="s">
        <v>105</v>
      </c>
      <c r="C39" s="9">
        <v>0.90203116987358101</v>
      </c>
      <c r="D39" s="9">
        <v>0.90266502316487396</v>
      </c>
      <c r="E39" s="9">
        <f t="shared" si="0"/>
        <v>-7.0220211820168962E-4</v>
      </c>
      <c r="F39" s="8">
        <f t="shared" si="1"/>
        <v>7.0220211820168962E-4</v>
      </c>
      <c r="G39" s="7">
        <f t="shared" si="2"/>
        <v>4</v>
      </c>
      <c r="H39" s="9">
        <v>0.90235569337903265</v>
      </c>
      <c r="I39" s="9">
        <f t="shared" si="3"/>
        <v>0.59582711265268906</v>
      </c>
      <c r="J39" s="7">
        <f t="shared" si="4"/>
        <v>9</v>
      </c>
      <c r="K39" s="8">
        <f t="shared" si="5"/>
        <v>4.1839106058671501E-4</v>
      </c>
      <c r="L39" s="7">
        <f t="shared" si="6"/>
        <v>4</v>
      </c>
      <c r="M39" s="6">
        <f t="shared" si="7"/>
        <v>-1</v>
      </c>
      <c r="N39" s="6">
        <f t="shared" si="8"/>
        <v>-4.1839106058671501E-4</v>
      </c>
    </row>
    <row r="40" spans="1:14" x14ac:dyDescent="0.25">
      <c r="A40" s="7">
        <v>52</v>
      </c>
      <c r="B40" s="7" t="s">
        <v>106</v>
      </c>
      <c r="C40" s="9">
        <v>0.73530353996475994</v>
      </c>
      <c r="D40" s="9">
        <v>0.74058044415795699</v>
      </c>
      <c r="E40" s="9">
        <f t="shared" si="0"/>
        <v>-7.1253625920367127E-3</v>
      </c>
      <c r="F40" s="8">
        <f t="shared" si="1"/>
        <v>7.1253625920367127E-3</v>
      </c>
      <c r="G40" s="7">
        <f t="shared" si="2"/>
        <v>19</v>
      </c>
      <c r="H40" s="9">
        <v>0.73799838541544205</v>
      </c>
      <c r="I40" s="9">
        <f t="shared" si="3"/>
        <v>0.72852190194032151</v>
      </c>
      <c r="J40" s="7">
        <f t="shared" si="4"/>
        <v>30</v>
      </c>
      <c r="K40" s="8">
        <f t="shared" si="5"/>
        <v>5.1909827075650051E-3</v>
      </c>
      <c r="L40" s="7">
        <f t="shared" si="6"/>
        <v>20</v>
      </c>
      <c r="M40" s="6">
        <f t="shared" si="7"/>
        <v>-1</v>
      </c>
      <c r="N40" s="6">
        <f t="shared" si="8"/>
        <v>-5.1909827075650051E-3</v>
      </c>
    </row>
    <row r="41" spans="1:14" x14ac:dyDescent="0.25">
      <c r="A41" s="7">
        <v>54</v>
      </c>
      <c r="B41" s="7" t="s">
        <v>107</v>
      </c>
      <c r="C41" s="9">
        <v>0.88742150388987795</v>
      </c>
      <c r="D41" s="9">
        <v>0.88232480940726399</v>
      </c>
      <c r="E41" s="9">
        <f t="shared" si="0"/>
        <v>5.776437915236526E-3</v>
      </c>
      <c r="F41" s="8">
        <f t="shared" si="1"/>
        <v>5.776437915236526E-3</v>
      </c>
      <c r="G41" s="7">
        <f t="shared" si="2"/>
        <v>16</v>
      </c>
      <c r="H41" s="9">
        <v>0.88481641515266984</v>
      </c>
      <c r="I41" s="9">
        <f t="shared" si="3"/>
        <v>0.60763789885043695</v>
      </c>
      <c r="J41" s="7">
        <f t="shared" si="4"/>
        <v>15</v>
      </c>
      <c r="K41" s="8">
        <f t="shared" si="5"/>
        <v>3.509982597654321E-3</v>
      </c>
      <c r="L41" s="7">
        <f t="shared" si="6"/>
        <v>15</v>
      </c>
      <c r="M41" s="6">
        <f t="shared" si="7"/>
        <v>1</v>
      </c>
      <c r="N41" s="6">
        <f t="shared" si="8"/>
        <v>3.509982597654321E-3</v>
      </c>
    </row>
    <row r="42" spans="1:14" x14ac:dyDescent="0.25">
      <c r="A42" s="7">
        <v>63</v>
      </c>
      <c r="B42" s="7" t="s">
        <v>228</v>
      </c>
      <c r="C42" s="9">
        <v>0.90223599465305604</v>
      </c>
      <c r="D42" s="9">
        <v>0.88849293022186504</v>
      </c>
      <c r="E42" s="9">
        <f t="shared" si="0"/>
        <v>1.5467837687531433E-2</v>
      </c>
      <c r="F42" s="8">
        <f t="shared" si="1"/>
        <v>1.5467837687531433E-2</v>
      </c>
      <c r="G42" s="7">
        <f t="shared" si="2"/>
        <v>26</v>
      </c>
      <c r="H42" s="9">
        <v>0.89517367674858228</v>
      </c>
      <c r="I42" s="9">
        <f t="shared" si="3"/>
        <v>0.60060745901797508</v>
      </c>
      <c r="J42" s="7">
        <f t="shared" si="4"/>
        <v>10</v>
      </c>
      <c r="K42" s="8">
        <f>I42*F42</f>
        <v>9.2900986900107257E-3</v>
      </c>
      <c r="L42" s="7">
        <f t="shared" si="6"/>
        <v>26</v>
      </c>
      <c r="M42" s="6">
        <f t="shared" si="7"/>
        <v>1</v>
      </c>
      <c r="N42" s="6">
        <f t="shared" si="8"/>
        <v>9.2900986900107257E-3</v>
      </c>
    </row>
    <row r="43" spans="1:14" x14ac:dyDescent="0.25">
      <c r="A43" s="7">
        <v>66</v>
      </c>
      <c r="B43" s="7" t="s">
        <v>108</v>
      </c>
      <c r="C43" s="9">
        <v>0.92062234615628402</v>
      </c>
      <c r="D43" s="9">
        <v>0.90515776699029105</v>
      </c>
      <c r="E43" s="9">
        <f t="shared" si="0"/>
        <v>1.7084954391336348E-2</v>
      </c>
      <c r="F43" s="8">
        <f t="shared" si="1"/>
        <v>1.7084954391336348E-2</v>
      </c>
      <c r="G43" s="7">
        <f t="shared" si="2"/>
        <v>27</v>
      </c>
      <c r="H43" s="9">
        <v>0.91272203106109928</v>
      </c>
      <c r="I43" s="9">
        <f t="shared" si="3"/>
        <v>0.5890599427590163</v>
      </c>
      <c r="J43" s="7">
        <f t="shared" si="4"/>
        <v>7</v>
      </c>
      <c r="K43" s="8">
        <f t="shared" si="5"/>
        <v>1.0064062255800994E-2</v>
      </c>
      <c r="L43" s="7">
        <f t="shared" si="6"/>
        <v>27</v>
      </c>
      <c r="M43" s="6">
        <f t="shared" si="7"/>
        <v>1</v>
      </c>
      <c r="N43" s="6">
        <f t="shared" si="8"/>
        <v>1.0064062255800994E-2</v>
      </c>
    </row>
    <row r="44" spans="1:14" x14ac:dyDescent="0.25">
      <c r="A44" s="7">
        <v>68</v>
      </c>
      <c r="B44" s="7" t="s">
        <v>109</v>
      </c>
      <c r="C44" s="9">
        <v>0.93000952916167801</v>
      </c>
      <c r="D44" s="9">
        <v>0.926346604215457</v>
      </c>
      <c r="E44" s="9">
        <f t="shared" si="0"/>
        <v>3.9541624372048225E-3</v>
      </c>
      <c r="F44" s="8">
        <f t="shared" si="1"/>
        <v>3.9541624372048225E-3</v>
      </c>
      <c r="G44" s="7">
        <f t="shared" si="2"/>
        <v>9</v>
      </c>
      <c r="H44" s="9">
        <v>0.92813923732765735</v>
      </c>
      <c r="I44" s="9">
        <f t="shared" si="3"/>
        <v>0.57927514078573583</v>
      </c>
      <c r="J44" s="7">
        <f t="shared" si="4"/>
        <v>5</v>
      </c>
      <c r="K44" s="8">
        <f t="shared" si="5"/>
        <v>2.290548002501492E-3</v>
      </c>
      <c r="L44" s="7">
        <f t="shared" si="6"/>
        <v>9</v>
      </c>
      <c r="M44" s="6">
        <f t="shared" si="7"/>
        <v>1</v>
      </c>
      <c r="N44" s="6">
        <f t="shared" si="8"/>
        <v>2.290548002501492E-3</v>
      </c>
    </row>
    <row r="45" spans="1:14" x14ac:dyDescent="0.25">
      <c r="A45" s="7">
        <v>70</v>
      </c>
      <c r="B45" s="7" t="s">
        <v>110</v>
      </c>
      <c r="C45" s="9">
        <v>0.88668665740266694</v>
      </c>
      <c r="D45" s="9">
        <v>0.89605868747517703</v>
      </c>
      <c r="E45" s="9">
        <f t="shared" si="0"/>
        <v>-1.0459169922137173E-2</v>
      </c>
      <c r="F45" s="8">
        <f t="shared" si="1"/>
        <v>1.0459169922137173E-2</v>
      </c>
      <c r="G45" s="7">
        <f t="shared" si="2"/>
        <v>23</v>
      </c>
      <c r="H45" s="9">
        <v>0.89147240581231657</v>
      </c>
      <c r="I45" s="9">
        <f t="shared" si="3"/>
        <v>0.60310109866141648</v>
      </c>
      <c r="J45" s="7">
        <f t="shared" si="4"/>
        <v>12</v>
      </c>
      <c r="K45" s="8">
        <f t="shared" si="5"/>
        <v>6.3079368711273709E-3</v>
      </c>
      <c r="L45" s="7">
        <f t="shared" si="6"/>
        <v>22</v>
      </c>
      <c r="M45" s="6">
        <f t="shared" si="7"/>
        <v>-1</v>
      </c>
      <c r="N45" s="6">
        <f t="shared" si="8"/>
        <v>-6.3079368711273709E-3</v>
      </c>
    </row>
    <row r="46" spans="1:14" x14ac:dyDescent="0.25">
      <c r="A46" s="7">
        <v>73</v>
      </c>
      <c r="B46" s="7" t="s">
        <v>111</v>
      </c>
      <c r="C46" s="9">
        <v>0.98419308234894198</v>
      </c>
      <c r="D46" s="9">
        <v>0.98038057208051499</v>
      </c>
      <c r="E46" s="9">
        <f t="shared" si="0"/>
        <v>3.8888064257906231E-3</v>
      </c>
      <c r="F46" s="8">
        <f t="shared" si="1"/>
        <v>3.8888064257906231E-3</v>
      </c>
      <c r="G46" s="7">
        <f t="shared" si="2"/>
        <v>8</v>
      </c>
      <c r="H46" s="9">
        <v>0.98224685913969545</v>
      </c>
      <c r="I46" s="9">
        <f t="shared" si="3"/>
        <v>0.54736544318670077</v>
      </c>
      <c r="J46" s="7">
        <f t="shared" si="4"/>
        <v>2</v>
      </c>
      <c r="K46" s="8">
        <f t="shared" si="5"/>
        <v>2.1285982527201744E-3</v>
      </c>
      <c r="L46" s="7">
        <f t="shared" si="6"/>
        <v>8</v>
      </c>
      <c r="M46" s="6">
        <f t="shared" si="7"/>
        <v>1</v>
      </c>
      <c r="N46" s="6">
        <f t="shared" si="8"/>
        <v>2.1285982527201744E-3</v>
      </c>
    </row>
    <row r="47" spans="1:14" x14ac:dyDescent="0.25">
      <c r="A47" s="7">
        <v>76</v>
      </c>
      <c r="B47" s="7" t="s">
        <v>112</v>
      </c>
      <c r="C47" s="9">
        <v>0.74764532031282105</v>
      </c>
      <c r="D47" s="9">
        <v>0.74366381917786495</v>
      </c>
      <c r="E47" s="9">
        <f t="shared" si="0"/>
        <v>5.3538992112830341E-3</v>
      </c>
      <c r="F47" s="8">
        <f t="shared" si="1"/>
        <v>5.3538992112830341E-3</v>
      </c>
      <c r="G47" s="7">
        <f t="shared" si="2"/>
        <v>15</v>
      </c>
      <c r="H47" s="9">
        <v>0.74561620864714728</v>
      </c>
      <c r="I47" s="9">
        <f t="shared" si="3"/>
        <v>0.7210787280862061</v>
      </c>
      <c r="J47" s="7">
        <f t="shared" si="4"/>
        <v>29</v>
      </c>
      <c r="K47" s="8">
        <f t="shared" si="5"/>
        <v>3.8605828335737122E-3</v>
      </c>
      <c r="L47" s="7">
        <f t="shared" si="6"/>
        <v>17</v>
      </c>
      <c r="M47" s="6">
        <f t="shared" si="7"/>
        <v>1</v>
      </c>
      <c r="N47" s="6">
        <f t="shared" si="8"/>
        <v>3.8605828335737122E-3</v>
      </c>
    </row>
    <row r="48" spans="1:14" x14ac:dyDescent="0.25">
      <c r="A48" s="7">
        <v>81</v>
      </c>
      <c r="B48" s="7" t="s">
        <v>113</v>
      </c>
      <c r="C48" s="9">
        <v>0.875612005960406</v>
      </c>
      <c r="D48" s="9">
        <v>0.87968792773063198</v>
      </c>
      <c r="E48" s="9">
        <f t="shared" si="0"/>
        <v>-4.6333724059858406E-3</v>
      </c>
      <c r="F48" s="8">
        <f t="shared" si="1"/>
        <v>4.6333724059858406E-3</v>
      </c>
      <c r="G48" s="7">
        <f t="shared" si="2"/>
        <v>13</v>
      </c>
      <c r="H48" s="9">
        <v>0.87768681414387739</v>
      </c>
      <c r="I48" s="9">
        <f t="shared" si="3"/>
        <v>0.6125738460548511</v>
      </c>
      <c r="J48" s="7">
        <f t="shared" si="4"/>
        <v>16</v>
      </c>
      <c r="K48" s="8">
        <f t="shared" si="5"/>
        <v>2.8382827549391656E-3</v>
      </c>
      <c r="L48" s="7">
        <f t="shared" si="6"/>
        <v>12</v>
      </c>
      <c r="M48" s="6">
        <f t="shared" si="7"/>
        <v>-1</v>
      </c>
      <c r="N48" s="6">
        <f t="shared" si="8"/>
        <v>-2.8382827549391656E-3</v>
      </c>
    </row>
    <row r="49" spans="1:25" x14ac:dyDescent="0.25">
      <c r="A49" s="7">
        <v>85</v>
      </c>
      <c r="B49" s="7" t="s">
        <v>114</v>
      </c>
      <c r="C49" s="9">
        <v>0.920121028744327</v>
      </c>
      <c r="D49" s="9">
        <v>0.90351385268848305</v>
      </c>
      <c r="E49" s="9">
        <f t="shared" si="0"/>
        <v>1.8380654603609964E-2</v>
      </c>
      <c r="F49" s="8">
        <f t="shared" si="1"/>
        <v>1.8380654603609964E-2</v>
      </c>
      <c r="G49" s="7">
        <f t="shared" si="2"/>
        <v>28</v>
      </c>
      <c r="H49" s="9">
        <v>0.91163559238433467</v>
      </c>
      <c r="I49" s="9">
        <f t="shared" si="3"/>
        <v>0.5897619529811845</v>
      </c>
      <c r="J49" s="7">
        <f t="shared" si="4"/>
        <v>8</v>
      </c>
      <c r="K49" s="8">
        <f t="shared" si="5"/>
        <v>1.0840210756097613E-2</v>
      </c>
      <c r="L49" s="7">
        <f t="shared" si="6"/>
        <v>28</v>
      </c>
      <c r="M49" s="6">
        <f t="shared" si="7"/>
        <v>1</v>
      </c>
      <c r="N49" s="6">
        <f t="shared" si="8"/>
        <v>1.0840210756097613E-2</v>
      </c>
    </row>
    <row r="50" spans="1:25" x14ac:dyDescent="0.25">
      <c r="A50" s="7">
        <v>86</v>
      </c>
      <c r="B50" s="7" t="s">
        <v>115</v>
      </c>
      <c r="C50" s="9">
        <v>0.79970989967363704</v>
      </c>
      <c r="D50" s="9">
        <v>0.80375306909856203</v>
      </c>
      <c r="E50" s="9">
        <f t="shared" si="0"/>
        <v>-5.0303626578490791E-3</v>
      </c>
      <c r="F50" s="8">
        <f t="shared" si="1"/>
        <v>5.0303626578490791E-3</v>
      </c>
      <c r="G50" s="7">
        <f t="shared" si="2"/>
        <v>14</v>
      </c>
      <c r="H50" s="9">
        <v>0.80176512540116485</v>
      </c>
      <c r="I50" s="9">
        <f t="shared" si="3"/>
        <v>0.67058041106830502</v>
      </c>
      <c r="J50" s="7">
        <f t="shared" si="4"/>
        <v>25</v>
      </c>
      <c r="K50" s="8">
        <f t="shared" si="5"/>
        <v>3.3732626589230868E-3</v>
      </c>
      <c r="L50" s="7">
        <f t="shared" si="6"/>
        <v>14</v>
      </c>
      <c r="M50" s="6">
        <f t="shared" si="7"/>
        <v>-1</v>
      </c>
      <c r="N50" s="6">
        <f t="shared" si="8"/>
        <v>-3.3732626589230868E-3</v>
      </c>
    </row>
    <row r="51" spans="1:25" x14ac:dyDescent="0.25">
      <c r="A51" s="7">
        <v>88</v>
      </c>
      <c r="B51" s="7" t="s">
        <v>116</v>
      </c>
      <c r="C51" s="9">
        <v>0.93894830659536499</v>
      </c>
      <c r="D51" s="9">
        <v>0.9375</v>
      </c>
      <c r="E51" s="9">
        <f t="shared" si="0"/>
        <v>1.5448603683893224E-3</v>
      </c>
      <c r="F51" s="8">
        <f t="shared" si="1"/>
        <v>1.5448603683893224E-3</v>
      </c>
      <c r="G51" s="7">
        <f t="shared" si="2"/>
        <v>5</v>
      </c>
      <c r="H51" s="9">
        <v>0.93820713664055699</v>
      </c>
      <c r="I51" s="9">
        <f t="shared" si="3"/>
        <v>0.57305894015782388</v>
      </c>
      <c r="J51" s="7">
        <f t="shared" si="4"/>
        <v>4</v>
      </c>
      <c r="K51" s="8">
        <f t="shared" si="5"/>
        <v>8.8529604540101047E-4</v>
      </c>
      <c r="L51" s="7">
        <f t="shared" si="6"/>
        <v>5</v>
      </c>
      <c r="M51" s="6">
        <f t="shared" si="7"/>
        <v>1</v>
      </c>
      <c r="N51" s="6">
        <f t="shared" si="8"/>
        <v>8.8529604540101047E-4</v>
      </c>
    </row>
    <row r="52" spans="1:25" x14ac:dyDescent="0.25">
      <c r="A52" s="7">
        <v>91</v>
      </c>
      <c r="B52" s="7" t="s">
        <v>117</v>
      </c>
      <c r="C52" s="9">
        <v>0.76801849127968103</v>
      </c>
      <c r="D52" s="9">
        <v>0.77503511940598002</v>
      </c>
      <c r="E52" s="9">
        <f t="shared" si="0"/>
        <v>-9.0533034576250424E-3</v>
      </c>
      <c r="F52" s="8">
        <f t="shared" si="1"/>
        <v>9.0533034576250424E-3</v>
      </c>
      <c r="G52" s="7">
        <f t="shared" si="2"/>
        <v>21</v>
      </c>
      <c r="H52" s="9">
        <v>0.77160747279819342</v>
      </c>
      <c r="I52" s="9">
        <f t="shared" si="3"/>
        <v>0.69678950285692864</v>
      </c>
      <c r="J52" s="7">
        <f t="shared" si="4"/>
        <v>26</v>
      </c>
      <c r="K52" s="8">
        <f t="shared" si="5"/>
        <v>6.3082468154514668E-3</v>
      </c>
      <c r="L52" s="7">
        <f t="shared" si="6"/>
        <v>23</v>
      </c>
      <c r="M52" s="6">
        <f t="shared" si="7"/>
        <v>-1</v>
      </c>
      <c r="N52" s="6">
        <f t="shared" si="8"/>
        <v>-6.3082468154514668E-3</v>
      </c>
    </row>
    <row r="53" spans="1:25" x14ac:dyDescent="0.25">
      <c r="A53" s="7">
        <v>94</v>
      </c>
      <c r="B53" s="7" t="s">
        <v>118</v>
      </c>
      <c r="C53" s="9">
        <v>0.70729588882455097</v>
      </c>
      <c r="D53" s="9">
        <v>0.692329305984827</v>
      </c>
      <c r="E53" s="9">
        <f t="shared" si="0"/>
        <v>2.1617722535137014E-2</v>
      </c>
      <c r="F53" s="8">
        <f t="shared" si="1"/>
        <v>2.1617722535137014E-2</v>
      </c>
      <c r="G53" s="7">
        <f t="shared" si="2"/>
        <v>30</v>
      </c>
      <c r="H53" s="9">
        <v>0.69970055611008131</v>
      </c>
      <c r="I53" s="9">
        <f t="shared" si="3"/>
        <v>0.76839725605014109</v>
      </c>
      <c r="J53" s="7">
        <f t="shared" si="4"/>
        <v>32</v>
      </c>
      <c r="K53" s="8">
        <f t="shared" si="5"/>
        <v>1.6610998678052581E-2</v>
      </c>
      <c r="L53" s="7">
        <f t="shared" si="6"/>
        <v>30</v>
      </c>
      <c r="M53" s="6">
        <f t="shared" si="7"/>
        <v>1</v>
      </c>
      <c r="N53" s="6">
        <f t="shared" si="8"/>
        <v>1.6610998678052581E-2</v>
      </c>
    </row>
    <row r="54" spans="1:25" x14ac:dyDescent="0.25">
      <c r="A54" s="7">
        <v>95</v>
      </c>
      <c r="B54" s="7" t="s">
        <v>119</v>
      </c>
      <c r="C54" s="9">
        <v>0.709216880117573</v>
      </c>
      <c r="D54" s="9">
        <v>0.71335105295440604</v>
      </c>
      <c r="E54" s="9">
        <f t="shared" si="0"/>
        <v>-5.795425435640697E-3</v>
      </c>
      <c r="F54" s="8">
        <f t="shared" si="1"/>
        <v>5.795425435640697E-3</v>
      </c>
      <c r="G54" s="7">
        <f t="shared" si="2"/>
        <v>17</v>
      </c>
      <c r="H54" s="9">
        <v>0.71131137352392793</v>
      </c>
      <c r="I54" s="9">
        <f>MIN($H$24:$H$56)/H54</f>
        <v>0.75585461920588592</v>
      </c>
      <c r="J54" s="7">
        <f t="shared" si="4"/>
        <v>31</v>
      </c>
      <c r="K54" s="8">
        <f t="shared" si="5"/>
        <v>4.3804990857923042E-3</v>
      </c>
      <c r="L54" s="7">
        <f t="shared" si="6"/>
        <v>18</v>
      </c>
      <c r="M54" s="6">
        <f t="shared" si="7"/>
        <v>-1</v>
      </c>
      <c r="N54" s="6">
        <f t="shared" si="8"/>
        <v>-4.3804990857923042E-3</v>
      </c>
    </row>
    <row r="55" spans="1:25" x14ac:dyDescent="0.25">
      <c r="A55" s="7">
        <v>97</v>
      </c>
      <c r="B55" s="7" t="s">
        <v>120</v>
      </c>
      <c r="C55" s="9">
        <v>0.54826377827333606</v>
      </c>
      <c r="D55" s="9">
        <v>0.527221526908636</v>
      </c>
      <c r="E55" s="9">
        <f t="shared" si="0"/>
        <v>3.9911593686398433E-2</v>
      </c>
      <c r="F55" s="8">
        <f t="shared" si="1"/>
        <v>3.9911593686398433E-2</v>
      </c>
      <c r="G55" s="7">
        <f t="shared" si="2"/>
        <v>33</v>
      </c>
      <c r="H55" s="9">
        <v>0.53764798737174424</v>
      </c>
      <c r="I55" s="9">
        <f t="shared" si="3"/>
        <v>1</v>
      </c>
      <c r="J55" s="7">
        <f>RANK(I55,$I$24:$I$56,1)</f>
        <v>33</v>
      </c>
      <c r="K55" s="8">
        <f t="shared" si="5"/>
        <v>3.9911593686398433E-2</v>
      </c>
      <c r="L55" s="7">
        <f t="shared" si="6"/>
        <v>33</v>
      </c>
      <c r="M55" s="6">
        <f t="shared" si="7"/>
        <v>1</v>
      </c>
      <c r="N55" s="6">
        <f t="shared" si="8"/>
        <v>3.9911593686398433E-2</v>
      </c>
    </row>
    <row r="56" spans="1:25" x14ac:dyDescent="0.25">
      <c r="A56" s="7">
        <v>99</v>
      </c>
      <c r="B56" s="7" t="s">
        <v>121</v>
      </c>
      <c r="C56" s="9">
        <v>0.77229574223245101</v>
      </c>
      <c r="D56" s="9">
        <v>0.74507354981959495</v>
      </c>
      <c r="E56" s="9">
        <f t="shared" si="0"/>
        <v>3.653624856156467E-2</v>
      </c>
      <c r="F56" s="8">
        <f t="shared" si="1"/>
        <v>3.653624856156467E-2</v>
      </c>
      <c r="G56" s="7">
        <f t="shared" si="2"/>
        <v>32</v>
      </c>
      <c r="H56" s="9">
        <v>0.75844045769176438</v>
      </c>
      <c r="I56" s="9">
        <f t="shared" si="3"/>
        <v>0.70888621765777193</v>
      </c>
      <c r="J56" s="7">
        <f t="shared" si="4"/>
        <v>28</v>
      </c>
      <c r="K56" s="8">
        <f t="shared" si="5"/>
        <v>2.5900043050211791E-2</v>
      </c>
      <c r="L56" s="7">
        <f t="shared" si="6"/>
        <v>32</v>
      </c>
      <c r="M56" s="6">
        <f t="shared" si="7"/>
        <v>1</v>
      </c>
      <c r="N56" s="6">
        <f t="shared" si="8"/>
        <v>2.5900043050211791E-2</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0.85151315528432048</v>
      </c>
      <c r="D58" s="29">
        <f>AVERAGE(D24:D56)</f>
        <v>0.84665400150018932</v>
      </c>
      <c r="E58" s="29">
        <f>AVERAGE(E24:E56)</f>
        <v>6.1708046940341533E-3</v>
      </c>
      <c r="F58" s="29">
        <f>AVERAGE(F24:F56)</f>
        <v>9.93771057599592E-3</v>
      </c>
      <c r="G58" s="26" t="s">
        <v>124</v>
      </c>
      <c r="H58" s="29">
        <f>AVERAGE(H24:H56)</f>
        <v>0.84903500243243635</v>
      </c>
      <c r="I58" s="29">
        <f>AVERAGE(I24:I56)</f>
        <v>0.64236507008491905</v>
      </c>
      <c r="J58" s="26" t="s">
        <v>124</v>
      </c>
      <c r="K58" s="29">
        <f>AVERAGE(K24:K56)</f>
        <v>6.8295645591861737E-3</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9.3530508830612688E-2</v>
      </c>
      <c r="D59" s="29">
        <f>_xlfn.STDEV.S(D24:D56)</f>
        <v>9.467068314268802E-2</v>
      </c>
      <c r="E59" s="29">
        <f>_xlfn.STDEV.S(E24:E56)</f>
        <v>1.2819337377015521E-2</v>
      </c>
      <c r="F59" s="29">
        <f>_xlfn.STDEV.S(F24:F56)</f>
        <v>1.0087612351871932E-2</v>
      </c>
      <c r="G59" s="26" t="s">
        <v>124</v>
      </c>
      <c r="H59" s="29">
        <f>_xlfn.STDEV.S(H24:H56)</f>
        <v>9.3972952939018722E-2</v>
      </c>
      <c r="I59" s="29">
        <f>_xlfn.STDEV.S(I24:I56)</f>
        <v>8.6849047904043408E-2</v>
      </c>
      <c r="J59" s="26" t="s">
        <v>124</v>
      </c>
      <c r="K59" s="29">
        <f>_xlfn.STDEV.S(K24:K56)</f>
        <v>8.2934143122113425E-3</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8.7479560821133173E-3</v>
      </c>
      <c r="D60" s="29">
        <f>_xlfn.VAR.S(D24:D56)</f>
        <v>8.9625382467032333E-3</v>
      </c>
      <c r="E60" s="29">
        <f>_xlfn.VAR.S(E24:E56)</f>
        <v>1.6433541078574721E-4</v>
      </c>
      <c r="F60" s="29">
        <f>_xlfn.VAR.S(F24:F56)</f>
        <v>1.0175992296163916E-4</v>
      </c>
      <c r="G60" s="26" t="s">
        <v>124</v>
      </c>
      <c r="H60" s="29">
        <f>_xlfn.VAR.S(H24:H56)</f>
        <v>8.8309158840790269E-3</v>
      </c>
      <c r="I60" s="29">
        <f>_xlfn.VAR.S(I24:I56)</f>
        <v>7.5427571218388278E-3</v>
      </c>
      <c r="J60" s="26" t="s">
        <v>124</v>
      </c>
      <c r="K60" s="29">
        <f>_xlfn.VAR.S(K24:K56)</f>
        <v>6.8780720953991929E-5</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1.0065643557272701</v>
      </c>
      <c r="D61" s="29">
        <f>MAX(D24:D56)</f>
        <v>1.0022590748061799</v>
      </c>
      <c r="E61" s="29">
        <f>MAX(E24:E56)</f>
        <v>3.9911593686398433E-2</v>
      </c>
      <c r="F61" s="29">
        <f>MAX(F24:F56)</f>
        <v>3.9911593686398433E-2</v>
      </c>
      <c r="G61" s="26" t="s">
        <v>124</v>
      </c>
      <c r="H61" s="29">
        <f>MAX(H24:H56)</f>
        <v>1.0043642151846701</v>
      </c>
      <c r="I61" s="29">
        <f>MAX(I24:I56)</f>
        <v>1</v>
      </c>
      <c r="J61" s="26" t="s">
        <v>124</v>
      </c>
      <c r="K61" s="29">
        <f>MAX(K24:K56)</f>
        <v>3.9911593686398433E-2</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0.54826377827333606</v>
      </c>
      <c r="D62" s="29">
        <f>MIN(D24:D56)</f>
        <v>0.527221526908636</v>
      </c>
      <c r="E62" s="29">
        <f>MIN(E24:E56)</f>
        <v>-1.0459169922137173E-2</v>
      </c>
      <c r="F62" s="29">
        <f>MIN(F24:F56)</f>
        <v>1.1814919552319339E-4</v>
      </c>
      <c r="G62" s="26" t="s">
        <v>124</v>
      </c>
      <c r="H62" s="29">
        <f>MIN(H24:H56)</f>
        <v>0.53764798737174424</v>
      </c>
      <c r="I62" s="29">
        <f>MIN(I24:I56)</f>
        <v>0.53531177160955312</v>
      </c>
      <c r="J62" s="26" t="s">
        <v>124</v>
      </c>
      <c r="K62" s="29">
        <f>MIN(K24:K56)</f>
        <v>7.5190790970421434E-5</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9:L19"/>
    <mergeCell ref="B18:L18"/>
    <mergeCell ref="B17:L17"/>
    <mergeCell ref="B16:L16"/>
    <mergeCell ref="B20:L20"/>
    <mergeCell ref="A63:L63"/>
    <mergeCell ref="A64:L64"/>
    <mergeCell ref="F21:I21"/>
    <mergeCell ref="B21:D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8C791-91C2-4258-A737-C3B6275D5570}">
  <sheetPr>
    <tabColor rgb="FF00B050"/>
  </sheetPr>
  <dimension ref="A14:X64"/>
  <sheetViews>
    <sheetView topLeftCell="B3" zoomScale="80" zoomScaleNormal="80" workbookViewId="0"/>
  </sheetViews>
  <sheetFormatPr baseColWidth="10" defaultColWidth="10.625" defaultRowHeight="15" x14ac:dyDescent="0.25"/>
  <cols>
    <col min="1" max="1" width="15.8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21</v>
      </c>
      <c r="C16" s="36"/>
      <c r="D16" s="36"/>
      <c r="E16" s="36"/>
      <c r="F16" s="36"/>
      <c r="G16" s="36"/>
      <c r="H16" s="36"/>
      <c r="I16" s="36"/>
      <c r="J16" s="36"/>
      <c r="K16" s="36"/>
      <c r="L16" s="36"/>
    </row>
    <row r="17" spans="1:14" s="3" customFormat="1" ht="44.1" customHeight="1" x14ac:dyDescent="0.25">
      <c r="A17" s="2" t="s">
        <v>66</v>
      </c>
      <c r="B17" s="36" t="s">
        <v>137</v>
      </c>
      <c r="C17" s="36"/>
      <c r="D17" s="36"/>
      <c r="E17" s="36"/>
      <c r="F17" s="36"/>
      <c r="G17" s="36"/>
      <c r="H17" s="36"/>
      <c r="I17" s="36"/>
      <c r="J17" s="36"/>
      <c r="K17" s="36"/>
      <c r="L17" s="36"/>
    </row>
    <row r="18" spans="1:14" s="3" customFormat="1" ht="44.1" customHeight="1" x14ac:dyDescent="0.25">
      <c r="A18" s="2" t="s">
        <v>68</v>
      </c>
      <c r="B18" s="36" t="s">
        <v>138</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232</v>
      </c>
      <c r="C20" s="36"/>
      <c r="D20" s="36"/>
      <c r="E20" s="36"/>
      <c r="F20" s="36"/>
      <c r="G20" s="36"/>
      <c r="H20" s="36"/>
      <c r="I20" s="36"/>
      <c r="J20" s="36"/>
      <c r="K20" s="36"/>
      <c r="L20" s="36"/>
    </row>
    <row r="21" spans="1:14" s="3" customFormat="1" ht="43.7" customHeight="1" x14ac:dyDescent="0.25">
      <c r="A21" s="27" t="s">
        <v>72</v>
      </c>
      <c r="B21" s="37" t="s">
        <v>73</v>
      </c>
      <c r="C21" s="37"/>
      <c r="D21" s="37"/>
      <c r="E21" s="28" t="s">
        <v>74</v>
      </c>
      <c r="F21" s="38" t="s">
        <v>139</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0.81410899364760902</v>
      </c>
      <c r="D24" s="9">
        <v>0.76568751425195403</v>
      </c>
      <c r="E24" s="23">
        <f>(C24-D24)/D24</f>
        <v>6.3239217689165059E-2</v>
      </c>
      <c r="F24" s="8">
        <f>ABS(E24)</f>
        <v>6.3239217689165059E-2</v>
      </c>
      <c r="G24" s="7">
        <f>RANK(F24,$F$24:$F$56,1)</f>
        <v>11</v>
      </c>
      <c r="H24" s="9">
        <v>0.78941749163579089</v>
      </c>
      <c r="I24" s="9">
        <f>MIN($H$24:$H$56)/H24</f>
        <v>0.37561523717926948</v>
      </c>
      <c r="J24" s="7">
        <f>RANK(I24,$I$24:$I$56,1)</f>
        <v>10</v>
      </c>
      <c r="K24" s="8">
        <f>I24*F24</f>
        <v>2.3753613751347189E-2</v>
      </c>
      <c r="L24" s="7">
        <f>RANK(K24,$K$24:$K$56,1)</f>
        <v>10</v>
      </c>
      <c r="M24" s="6">
        <f>IF(E24&gt;0,1,-1)</f>
        <v>1</v>
      </c>
      <c r="N24" s="6">
        <f>K24*M24</f>
        <v>2.3753613751347189E-2</v>
      </c>
    </row>
    <row r="25" spans="1:14" x14ac:dyDescent="0.25">
      <c r="A25" s="7">
        <v>8</v>
      </c>
      <c r="B25" s="7" t="s">
        <v>91</v>
      </c>
      <c r="C25" s="9">
        <v>0.81061423625162998</v>
      </c>
      <c r="D25" s="9">
        <v>0.75356299021458895</v>
      </c>
      <c r="E25" s="23">
        <f t="shared" ref="E25:E56" si="0">(C25-D25)/D25</f>
        <v>7.5708662418246947E-2</v>
      </c>
      <c r="F25" s="8">
        <f t="shared" ref="F25:F56" si="1">ABS(E25)</f>
        <v>7.5708662418246947E-2</v>
      </c>
      <c r="G25" s="7">
        <f t="shared" ref="G25:G56" si="2">RANK(F25,$F$24:$F$56,1)</f>
        <v>18</v>
      </c>
      <c r="H25" s="9">
        <v>0.78150238101791958</v>
      </c>
      <c r="I25" s="9">
        <f t="shared" ref="I25:I56" si="3">MIN($H$24:$H$56)/H25</f>
        <v>0.37941949449728235</v>
      </c>
      <c r="J25" s="7">
        <f t="shared" ref="J25:J56" si="4">RANK(I25,$I$24:$I$56,1)</f>
        <v>12</v>
      </c>
      <c r="K25" s="8">
        <f t="shared" ref="K25:K56" si="5">I25*F25</f>
        <v>2.8725342423796655E-2</v>
      </c>
      <c r="L25" s="7">
        <f t="shared" ref="L25:L56" si="6">RANK(K25,$K$24:$K$56,1)</f>
        <v>16</v>
      </c>
      <c r="M25" s="6">
        <f t="shared" ref="M25:M56" si="7">IF(E25&gt;0,1,-1)</f>
        <v>1</v>
      </c>
      <c r="N25" s="6">
        <f t="shared" ref="N25:N56" si="8">K25*M25</f>
        <v>2.8725342423796655E-2</v>
      </c>
    </row>
    <row r="26" spans="1:14" x14ac:dyDescent="0.25">
      <c r="A26" s="7">
        <v>11</v>
      </c>
      <c r="B26" s="7" t="s">
        <v>92</v>
      </c>
      <c r="C26" s="9">
        <v>0.87657319616823604</v>
      </c>
      <c r="D26" s="9">
        <v>0.84090849360574804</v>
      </c>
      <c r="E26" s="23">
        <f t="shared" si="0"/>
        <v>4.2412108848562835E-2</v>
      </c>
      <c r="F26" s="8">
        <f t="shared" si="1"/>
        <v>4.2412108848562835E-2</v>
      </c>
      <c r="G26" s="7">
        <f t="shared" si="2"/>
        <v>6</v>
      </c>
      <c r="H26" s="9">
        <v>0.85842480849060643</v>
      </c>
      <c r="I26" s="9">
        <f t="shared" si="3"/>
        <v>0.3454201642606492</v>
      </c>
      <c r="J26" s="7">
        <f t="shared" si="4"/>
        <v>1</v>
      </c>
      <c r="K26" s="8">
        <f t="shared" si="5"/>
        <v>1.4649997605111108E-2</v>
      </c>
      <c r="L26" s="7">
        <f t="shared" si="6"/>
        <v>5</v>
      </c>
      <c r="M26" s="6">
        <f t="shared" si="7"/>
        <v>1</v>
      </c>
      <c r="N26" s="6">
        <f t="shared" si="8"/>
        <v>1.4649997605111108E-2</v>
      </c>
    </row>
    <row r="27" spans="1:14" x14ac:dyDescent="0.25">
      <c r="A27" s="7">
        <v>13</v>
      </c>
      <c r="B27" s="7" t="s">
        <v>93</v>
      </c>
      <c r="C27" s="9">
        <v>0.86005982746187304</v>
      </c>
      <c r="D27" s="9">
        <v>0.78958596314062102</v>
      </c>
      <c r="E27" s="23">
        <f t="shared" si="0"/>
        <v>8.9254201076395034E-2</v>
      </c>
      <c r="F27" s="8">
        <f t="shared" si="1"/>
        <v>8.9254201076395034E-2</v>
      </c>
      <c r="G27" s="7">
        <f t="shared" si="2"/>
        <v>24</v>
      </c>
      <c r="H27" s="9">
        <v>0.82383096909838938</v>
      </c>
      <c r="I27" s="9">
        <f t="shared" si="3"/>
        <v>0.35992485045658534</v>
      </c>
      <c r="J27" s="7">
        <f t="shared" si="4"/>
        <v>7</v>
      </c>
      <c r="K27" s="8">
        <f t="shared" si="5"/>
        <v>3.2124804975043483E-2</v>
      </c>
      <c r="L27" s="7">
        <f t="shared" si="6"/>
        <v>20</v>
      </c>
      <c r="M27" s="6">
        <f t="shared" si="7"/>
        <v>1</v>
      </c>
      <c r="N27" s="6">
        <f t="shared" si="8"/>
        <v>3.2124804975043483E-2</v>
      </c>
    </row>
    <row r="28" spans="1:14" x14ac:dyDescent="0.25">
      <c r="A28" s="7">
        <v>15</v>
      </c>
      <c r="B28" s="7" t="s">
        <v>94</v>
      </c>
      <c r="C28" s="9">
        <v>0.87542061194146603</v>
      </c>
      <c r="D28" s="9">
        <v>0.81471111002897401</v>
      </c>
      <c r="E28" s="23">
        <f t="shared" si="0"/>
        <v>7.4516600013387543E-2</v>
      </c>
      <c r="F28" s="8">
        <f t="shared" si="1"/>
        <v>7.4516600013387543E-2</v>
      </c>
      <c r="G28" s="7">
        <f t="shared" si="2"/>
        <v>17</v>
      </c>
      <c r="H28" s="9">
        <v>0.84402075357646589</v>
      </c>
      <c r="I28" s="9">
        <f t="shared" si="3"/>
        <v>0.35131510344713102</v>
      </c>
      <c r="J28" s="7">
        <f t="shared" si="4"/>
        <v>4</v>
      </c>
      <c r="K28" s="8">
        <f t="shared" si="5"/>
        <v>2.617880704223173E-2</v>
      </c>
      <c r="L28" s="7">
        <f t="shared" si="6"/>
        <v>13</v>
      </c>
      <c r="M28" s="6">
        <f t="shared" si="7"/>
        <v>1</v>
      </c>
      <c r="N28" s="6">
        <f t="shared" si="8"/>
        <v>2.617880704223173E-2</v>
      </c>
    </row>
    <row r="29" spans="1:14" x14ac:dyDescent="0.25">
      <c r="A29" s="7">
        <v>17</v>
      </c>
      <c r="B29" s="7" t="s">
        <v>95</v>
      </c>
      <c r="C29" s="9">
        <v>0.73878395463775304</v>
      </c>
      <c r="D29" s="9">
        <v>0.69257201345225905</v>
      </c>
      <c r="E29" s="23">
        <f t="shared" si="0"/>
        <v>6.6725106253054667E-2</v>
      </c>
      <c r="F29" s="8">
        <f t="shared" si="1"/>
        <v>6.6725106253054667E-2</v>
      </c>
      <c r="G29" s="7">
        <f t="shared" si="2"/>
        <v>15</v>
      </c>
      <c r="H29" s="9">
        <v>0.71513552949099279</v>
      </c>
      <c r="I29" s="9">
        <f t="shared" si="3"/>
        <v>0.41463083027813158</v>
      </c>
      <c r="J29" s="7">
        <f t="shared" si="4"/>
        <v>19</v>
      </c>
      <c r="K29" s="8">
        <f t="shared" si="5"/>
        <v>2.7666286206100607E-2</v>
      </c>
      <c r="L29" s="7">
        <f t="shared" si="6"/>
        <v>15</v>
      </c>
      <c r="M29" s="6">
        <f t="shared" si="7"/>
        <v>1</v>
      </c>
      <c r="N29" s="6">
        <f t="shared" si="8"/>
        <v>2.7666286206100607E-2</v>
      </c>
    </row>
    <row r="30" spans="1:14" x14ac:dyDescent="0.25">
      <c r="A30" s="7">
        <v>18</v>
      </c>
      <c r="B30" s="7" t="s">
        <v>96</v>
      </c>
      <c r="C30" s="9">
        <v>0.67783472934116795</v>
      </c>
      <c r="D30" s="9">
        <v>0.61164408202422305</v>
      </c>
      <c r="E30" s="23">
        <f t="shared" si="0"/>
        <v>0.1082175880748954</v>
      </c>
      <c r="F30" s="8">
        <f t="shared" si="1"/>
        <v>0.1082175880748954</v>
      </c>
      <c r="G30" s="7">
        <f t="shared" si="2"/>
        <v>30</v>
      </c>
      <c r="H30" s="9">
        <v>0.64405067939772309</v>
      </c>
      <c r="I30" s="9">
        <f t="shared" si="3"/>
        <v>0.46039426374260861</v>
      </c>
      <c r="J30" s="7">
        <f t="shared" si="4"/>
        <v>26</v>
      </c>
      <c r="K30" s="8">
        <f t="shared" si="5"/>
        <v>4.982275678574237E-2</v>
      </c>
      <c r="L30" s="7">
        <f t="shared" si="6"/>
        <v>29</v>
      </c>
      <c r="M30" s="6">
        <f t="shared" si="7"/>
        <v>1</v>
      </c>
      <c r="N30" s="6">
        <f t="shared" si="8"/>
        <v>4.982275678574237E-2</v>
      </c>
    </row>
    <row r="31" spans="1:14" x14ac:dyDescent="0.25">
      <c r="A31" s="7">
        <v>19</v>
      </c>
      <c r="B31" s="7" t="s">
        <v>97</v>
      </c>
      <c r="C31" s="9">
        <v>0.70991657029572097</v>
      </c>
      <c r="D31" s="9">
        <v>0.67209654293452303</v>
      </c>
      <c r="E31" s="23">
        <f t="shared" si="0"/>
        <v>5.6271718339849341E-2</v>
      </c>
      <c r="F31" s="8">
        <f t="shared" si="1"/>
        <v>5.6271718339849341E-2</v>
      </c>
      <c r="G31" s="7">
        <f t="shared" si="2"/>
        <v>10</v>
      </c>
      <c r="H31" s="9">
        <v>0.69066301703163013</v>
      </c>
      <c r="I31" s="9">
        <f t="shared" si="3"/>
        <v>0.42932259443777637</v>
      </c>
      <c r="J31" s="7">
        <f t="shared" si="4"/>
        <v>22</v>
      </c>
      <c r="K31" s="8">
        <f t="shared" si="5"/>
        <v>2.4158720111135921E-2</v>
      </c>
      <c r="L31" s="7">
        <f t="shared" si="6"/>
        <v>11</v>
      </c>
      <c r="M31" s="6">
        <f t="shared" si="7"/>
        <v>1</v>
      </c>
      <c r="N31" s="6">
        <f t="shared" si="8"/>
        <v>2.4158720111135921E-2</v>
      </c>
    </row>
    <row r="32" spans="1:14" x14ac:dyDescent="0.25">
      <c r="A32" s="7">
        <v>20</v>
      </c>
      <c r="B32" s="7" t="s">
        <v>98</v>
      </c>
      <c r="C32" s="9">
        <v>0.72863743629404898</v>
      </c>
      <c r="D32" s="9">
        <v>0.66434648105181704</v>
      </c>
      <c r="E32" s="23">
        <f t="shared" si="0"/>
        <v>9.6773230649832315E-2</v>
      </c>
      <c r="F32" s="8">
        <f t="shared" si="1"/>
        <v>9.6773230649832315E-2</v>
      </c>
      <c r="G32" s="7">
        <f t="shared" si="2"/>
        <v>27</v>
      </c>
      <c r="H32" s="9">
        <v>0.69568832173240525</v>
      </c>
      <c r="I32" s="9">
        <f t="shared" si="3"/>
        <v>0.4262213826097489</v>
      </c>
      <c r="J32" s="7">
        <f t="shared" si="4"/>
        <v>20</v>
      </c>
      <c r="K32" s="8">
        <f t="shared" si="5"/>
        <v>4.1246820167183659E-2</v>
      </c>
      <c r="L32" s="7">
        <f t="shared" si="6"/>
        <v>26</v>
      </c>
      <c r="M32" s="6">
        <f t="shared" si="7"/>
        <v>1</v>
      </c>
      <c r="N32" s="6">
        <f t="shared" si="8"/>
        <v>4.1246820167183659E-2</v>
      </c>
    </row>
    <row r="33" spans="1:14" x14ac:dyDescent="0.25">
      <c r="A33" s="7">
        <v>23</v>
      </c>
      <c r="B33" s="7" t="s">
        <v>99</v>
      </c>
      <c r="C33" s="9">
        <v>0.77995344594382099</v>
      </c>
      <c r="D33" s="9">
        <v>0.73295616549364495</v>
      </c>
      <c r="E33" s="23">
        <f t="shared" si="0"/>
        <v>6.4120178890266152E-2</v>
      </c>
      <c r="F33" s="8">
        <f t="shared" si="1"/>
        <v>6.4120178890266152E-2</v>
      </c>
      <c r="G33" s="7">
        <f t="shared" si="2"/>
        <v>12</v>
      </c>
      <c r="H33" s="9">
        <v>0.75590351638393782</v>
      </c>
      <c r="I33" s="9">
        <f t="shared" si="3"/>
        <v>0.39226863207715895</v>
      </c>
      <c r="J33" s="7">
        <f t="shared" si="4"/>
        <v>16</v>
      </c>
      <c r="K33" s="8">
        <f t="shared" si="5"/>
        <v>2.5152334861827427E-2</v>
      </c>
      <c r="L33" s="7">
        <f t="shared" si="6"/>
        <v>12</v>
      </c>
      <c r="M33" s="6">
        <f t="shared" si="7"/>
        <v>1</v>
      </c>
      <c r="N33" s="6">
        <f t="shared" si="8"/>
        <v>2.5152334861827427E-2</v>
      </c>
    </row>
    <row r="34" spans="1:14" x14ac:dyDescent="0.25">
      <c r="A34" s="7">
        <v>25</v>
      </c>
      <c r="B34" s="7" t="s">
        <v>100</v>
      </c>
      <c r="C34" s="9">
        <v>0.85937725538715304</v>
      </c>
      <c r="D34" s="9">
        <v>0.82960268882383703</v>
      </c>
      <c r="E34" s="23">
        <f t="shared" si="0"/>
        <v>3.5890151953977725E-2</v>
      </c>
      <c r="F34" s="8">
        <f t="shared" si="1"/>
        <v>3.5890151953977725E-2</v>
      </c>
      <c r="G34" s="7">
        <f t="shared" si="2"/>
        <v>3</v>
      </c>
      <c r="H34" s="9">
        <v>0.84415486250736971</v>
      </c>
      <c r="I34" s="9">
        <f t="shared" si="3"/>
        <v>0.35125929082906032</v>
      </c>
      <c r="J34" s="7">
        <f t="shared" si="4"/>
        <v>3</v>
      </c>
      <c r="K34" s="8">
        <f t="shared" si="5"/>
        <v>1.260674932310143E-2</v>
      </c>
      <c r="L34" s="7">
        <f t="shared" si="6"/>
        <v>3</v>
      </c>
      <c r="M34" s="6">
        <f t="shared" si="7"/>
        <v>1</v>
      </c>
      <c r="N34" s="6">
        <f t="shared" si="8"/>
        <v>1.260674932310143E-2</v>
      </c>
    </row>
    <row r="35" spans="1:14" x14ac:dyDescent="0.25">
      <c r="A35" s="7">
        <v>27</v>
      </c>
      <c r="B35" s="7" t="s">
        <v>101</v>
      </c>
      <c r="C35" s="9">
        <v>0.63600310724068898</v>
      </c>
      <c r="D35" s="9">
        <v>0.582911992415863</v>
      </c>
      <c r="E35" s="23">
        <f t="shared" si="0"/>
        <v>9.1079126035460839E-2</v>
      </c>
      <c r="F35" s="8">
        <f t="shared" si="1"/>
        <v>9.1079126035460839E-2</v>
      </c>
      <c r="G35" s="7">
        <f t="shared" si="2"/>
        <v>25</v>
      </c>
      <c r="H35" s="9">
        <v>0.60900050226017077</v>
      </c>
      <c r="I35" s="9">
        <f t="shared" si="3"/>
        <v>0.48689161544823589</v>
      </c>
      <c r="J35" s="7">
        <f t="shared" si="4"/>
        <v>27</v>
      </c>
      <c r="K35" s="8">
        <f t="shared" si="5"/>
        <v>4.4345662809019006E-2</v>
      </c>
      <c r="L35" s="7">
        <f t="shared" si="6"/>
        <v>27</v>
      </c>
      <c r="M35" s="6">
        <f t="shared" si="7"/>
        <v>1</v>
      </c>
      <c r="N35" s="6">
        <f t="shared" si="8"/>
        <v>4.4345662809019006E-2</v>
      </c>
    </row>
    <row r="36" spans="1:14" x14ac:dyDescent="0.25">
      <c r="A36" s="7">
        <v>41</v>
      </c>
      <c r="B36" s="7" t="s">
        <v>102</v>
      </c>
      <c r="C36" s="9">
        <v>0.794775749156579</v>
      </c>
      <c r="D36" s="9">
        <v>0.72300002368938499</v>
      </c>
      <c r="E36" s="23">
        <f t="shared" si="0"/>
        <v>9.9274859080821107E-2</v>
      </c>
      <c r="F36" s="8">
        <f t="shared" si="1"/>
        <v>9.9274859080821107E-2</v>
      </c>
      <c r="G36" s="7">
        <f t="shared" si="2"/>
        <v>29</v>
      </c>
      <c r="H36" s="9">
        <v>0.75806119357770374</v>
      </c>
      <c r="I36" s="9">
        <f t="shared" si="3"/>
        <v>0.39115211392739313</v>
      </c>
      <c r="J36" s="7">
        <f t="shared" si="4"/>
        <v>15</v>
      </c>
      <c r="K36" s="8">
        <f t="shared" si="5"/>
        <v>3.8831570989307236E-2</v>
      </c>
      <c r="L36" s="7">
        <f t="shared" si="6"/>
        <v>24</v>
      </c>
      <c r="M36" s="6">
        <f t="shared" si="7"/>
        <v>1</v>
      </c>
      <c r="N36" s="6">
        <f t="shared" si="8"/>
        <v>3.8831570989307236E-2</v>
      </c>
    </row>
    <row r="37" spans="1:14" x14ac:dyDescent="0.25">
      <c r="A37" s="7">
        <v>44</v>
      </c>
      <c r="B37" s="7" t="s">
        <v>103</v>
      </c>
      <c r="C37" s="9">
        <v>0.64299757141205005</v>
      </c>
      <c r="D37" s="9">
        <v>0.57297949336550102</v>
      </c>
      <c r="E37" s="23">
        <f t="shared" si="0"/>
        <v>0.12219997200124021</v>
      </c>
      <c r="F37" s="8">
        <f t="shared" si="1"/>
        <v>0.12219997200124021</v>
      </c>
      <c r="G37" s="7">
        <f t="shared" si="2"/>
        <v>31</v>
      </c>
      <c r="H37" s="9">
        <v>0.60737946159702727</v>
      </c>
      <c r="I37" s="9">
        <f t="shared" si="3"/>
        <v>0.48819108498431463</v>
      </c>
      <c r="J37" s="7">
        <f t="shared" si="4"/>
        <v>29</v>
      </c>
      <c r="K37" s="8">
        <f t="shared" si="5"/>
        <v>5.9656936916338325E-2</v>
      </c>
      <c r="L37" s="7">
        <f t="shared" si="6"/>
        <v>31</v>
      </c>
      <c r="M37" s="6">
        <f t="shared" si="7"/>
        <v>1</v>
      </c>
      <c r="N37" s="6">
        <f t="shared" si="8"/>
        <v>5.9656936916338325E-2</v>
      </c>
    </row>
    <row r="38" spans="1:14" x14ac:dyDescent="0.25">
      <c r="A38" s="7">
        <v>47</v>
      </c>
      <c r="B38" s="7" t="s">
        <v>104</v>
      </c>
      <c r="C38" s="9">
        <v>0.76487768579667004</v>
      </c>
      <c r="D38" s="9">
        <v>0.70700973231727704</v>
      </c>
      <c r="E38" s="23">
        <f t="shared" si="0"/>
        <v>8.1848878218021795E-2</v>
      </c>
      <c r="F38" s="8">
        <f t="shared" si="1"/>
        <v>8.1848878218021795E-2</v>
      </c>
      <c r="G38" s="7">
        <f t="shared" si="2"/>
        <v>21</v>
      </c>
      <c r="H38" s="9">
        <v>0.73514144118072633</v>
      </c>
      <c r="I38" s="9">
        <f t="shared" si="3"/>
        <v>0.4033471951710394</v>
      </c>
      <c r="J38" s="7">
        <f t="shared" si="4"/>
        <v>18</v>
      </c>
      <c r="K38" s="8">
        <f t="shared" si="5"/>
        <v>3.3013515457135073E-2</v>
      </c>
      <c r="L38" s="7">
        <f t="shared" si="6"/>
        <v>21</v>
      </c>
      <c r="M38" s="6">
        <f t="shared" si="7"/>
        <v>1</v>
      </c>
      <c r="N38" s="6">
        <f t="shared" si="8"/>
        <v>3.3013515457135073E-2</v>
      </c>
    </row>
    <row r="39" spans="1:14" x14ac:dyDescent="0.25">
      <c r="A39" s="7">
        <v>50</v>
      </c>
      <c r="B39" s="7" t="s">
        <v>105</v>
      </c>
      <c r="C39" s="9">
        <v>0.79258075184654397</v>
      </c>
      <c r="D39" s="9">
        <v>0.74227154935476303</v>
      </c>
      <c r="E39" s="23">
        <f t="shared" si="0"/>
        <v>6.7777355248915844E-2</v>
      </c>
      <c r="F39" s="8">
        <f t="shared" si="1"/>
        <v>6.7777355248915844E-2</v>
      </c>
      <c r="G39" s="7">
        <f t="shared" si="2"/>
        <v>16</v>
      </c>
      <c r="H39" s="9">
        <v>0.76677809550659848</v>
      </c>
      <c r="I39" s="9">
        <f t="shared" si="3"/>
        <v>0.38670541072034303</v>
      </c>
      <c r="J39" s="7">
        <f t="shared" si="4"/>
        <v>13</v>
      </c>
      <c r="K39" s="8">
        <f t="shared" si="5"/>
        <v>2.6209869999070601E-2</v>
      </c>
      <c r="L39" s="7">
        <f t="shared" si="6"/>
        <v>14</v>
      </c>
      <c r="M39" s="6">
        <f t="shared" si="7"/>
        <v>1</v>
      </c>
      <c r="N39" s="6">
        <f t="shared" si="8"/>
        <v>2.6209869999070601E-2</v>
      </c>
    </row>
    <row r="40" spans="1:14" x14ac:dyDescent="0.25">
      <c r="A40" s="7">
        <v>52</v>
      </c>
      <c r="B40" s="7" t="s">
        <v>106</v>
      </c>
      <c r="C40" s="9">
        <v>0.67168081084342202</v>
      </c>
      <c r="D40" s="9">
        <v>0.61898712248079901</v>
      </c>
      <c r="E40" s="23">
        <f t="shared" si="0"/>
        <v>8.5128892748907808E-2</v>
      </c>
      <c r="F40" s="8">
        <f t="shared" si="1"/>
        <v>8.5128892748907808E-2</v>
      </c>
      <c r="G40" s="7">
        <f t="shared" si="2"/>
        <v>23</v>
      </c>
      <c r="H40" s="9">
        <v>0.6447574180984883</v>
      </c>
      <c r="I40" s="9">
        <f t="shared" si="3"/>
        <v>0.45988961124127437</v>
      </c>
      <c r="J40" s="7">
        <f t="shared" si="4"/>
        <v>25</v>
      </c>
      <c r="K40" s="8">
        <f t="shared" si="5"/>
        <v>3.9149893391695355E-2</v>
      </c>
      <c r="L40" s="7">
        <f t="shared" si="6"/>
        <v>25</v>
      </c>
      <c r="M40" s="6">
        <f t="shared" si="7"/>
        <v>1</v>
      </c>
      <c r="N40" s="6">
        <f t="shared" si="8"/>
        <v>3.9149893391695355E-2</v>
      </c>
    </row>
    <row r="41" spans="1:14" x14ac:dyDescent="0.25">
      <c r="A41" s="7">
        <v>54</v>
      </c>
      <c r="B41" s="7" t="s">
        <v>107</v>
      </c>
      <c r="C41" s="9">
        <v>0.777374527539066</v>
      </c>
      <c r="D41" s="9">
        <v>0.72175171526586601</v>
      </c>
      <c r="E41" s="23">
        <f t="shared" si="0"/>
        <v>7.7066408152158872E-2</v>
      </c>
      <c r="F41" s="8">
        <f t="shared" si="1"/>
        <v>7.7066408152158872E-2</v>
      </c>
      <c r="G41" s="7">
        <f t="shared" si="2"/>
        <v>19</v>
      </c>
      <c r="H41" s="9">
        <v>0.74885246502423342</v>
      </c>
      <c r="I41" s="9">
        <f t="shared" si="3"/>
        <v>0.39596215837340681</v>
      </c>
      <c r="J41" s="7">
        <f t="shared" si="4"/>
        <v>17</v>
      </c>
      <c r="K41" s="8">
        <f t="shared" si="5"/>
        <v>3.0515381310014741E-2</v>
      </c>
      <c r="L41" s="7">
        <f t="shared" si="6"/>
        <v>19</v>
      </c>
      <c r="M41" s="6">
        <f t="shared" si="7"/>
        <v>1</v>
      </c>
      <c r="N41" s="6">
        <f t="shared" si="8"/>
        <v>3.0515381310014741E-2</v>
      </c>
    </row>
    <row r="42" spans="1:14" x14ac:dyDescent="0.25">
      <c r="A42" s="7">
        <v>63</v>
      </c>
      <c r="B42" s="7" t="s">
        <v>228</v>
      </c>
      <c r="C42" s="9">
        <v>0.83908132530120505</v>
      </c>
      <c r="D42" s="9">
        <v>0.788138009694896</v>
      </c>
      <c r="E42" s="23">
        <f t="shared" si="0"/>
        <v>6.4637557102505724E-2</v>
      </c>
      <c r="F42" s="8">
        <f t="shared" si="1"/>
        <v>6.4637557102505724E-2</v>
      </c>
      <c r="G42" s="7">
        <f t="shared" si="2"/>
        <v>13</v>
      </c>
      <c r="H42" s="9">
        <v>0.81291196718910208</v>
      </c>
      <c r="I42" s="9">
        <f t="shared" si="3"/>
        <v>0.36475934704165186</v>
      </c>
      <c r="J42" s="7">
        <f t="shared" si="4"/>
        <v>9</v>
      </c>
      <c r="K42" s="8">
        <f t="shared" si="5"/>
        <v>2.3577153123077475E-2</v>
      </c>
      <c r="L42" s="7">
        <f t="shared" si="6"/>
        <v>9</v>
      </c>
      <c r="M42" s="6">
        <f t="shared" si="7"/>
        <v>1</v>
      </c>
      <c r="N42" s="6">
        <f t="shared" si="8"/>
        <v>2.3577153123077475E-2</v>
      </c>
    </row>
    <row r="43" spans="1:14" x14ac:dyDescent="0.25">
      <c r="A43" s="7">
        <v>66</v>
      </c>
      <c r="B43" s="7" t="s">
        <v>108</v>
      </c>
      <c r="C43" s="9">
        <v>0.84029347610549299</v>
      </c>
      <c r="D43" s="9">
        <v>0.80248166948674604</v>
      </c>
      <c r="E43" s="23">
        <f t="shared" si="0"/>
        <v>4.7118592307448907E-2</v>
      </c>
      <c r="F43" s="8">
        <f t="shared" si="1"/>
        <v>4.7118592307448907E-2</v>
      </c>
      <c r="G43" s="7">
        <f t="shared" si="2"/>
        <v>7</v>
      </c>
      <c r="H43" s="9">
        <v>0.8208839992279483</v>
      </c>
      <c r="I43" s="9">
        <f t="shared" si="3"/>
        <v>0.36121697905321554</v>
      </c>
      <c r="J43" s="7">
        <f t="shared" si="4"/>
        <v>8</v>
      </c>
      <c r="K43" s="8">
        <f>I43*F43</f>
        <v>1.7020035570536773E-2</v>
      </c>
      <c r="L43" s="7">
        <f t="shared" si="6"/>
        <v>6</v>
      </c>
      <c r="M43" s="6">
        <f t="shared" si="7"/>
        <v>1</v>
      </c>
      <c r="N43" s="6">
        <f t="shared" si="8"/>
        <v>1.7020035570536773E-2</v>
      </c>
    </row>
    <row r="44" spans="1:14" x14ac:dyDescent="0.25">
      <c r="A44" s="7">
        <v>68</v>
      </c>
      <c r="B44" s="7" t="s">
        <v>109</v>
      </c>
      <c r="C44" s="9">
        <v>0.84363090772693194</v>
      </c>
      <c r="D44" s="9">
        <v>0.810922619475128</v>
      </c>
      <c r="E44" s="23">
        <f t="shared" si="0"/>
        <v>4.0334660134371973E-2</v>
      </c>
      <c r="F44" s="8">
        <f t="shared" si="1"/>
        <v>4.0334660134371973E-2</v>
      </c>
      <c r="G44" s="7">
        <f t="shared" si="2"/>
        <v>5</v>
      </c>
      <c r="H44" s="9">
        <v>0.82692067778699174</v>
      </c>
      <c r="I44" s="9">
        <f t="shared" si="3"/>
        <v>0.35858002625811963</v>
      </c>
      <c r="J44" s="7">
        <f t="shared" si="4"/>
        <v>6</v>
      </c>
      <c r="K44" s="8">
        <f t="shared" si="5"/>
        <v>1.4463203490095434E-2</v>
      </c>
      <c r="L44" s="7">
        <f t="shared" si="6"/>
        <v>4</v>
      </c>
      <c r="M44" s="6">
        <f t="shared" si="7"/>
        <v>1</v>
      </c>
      <c r="N44" s="6">
        <f t="shared" si="8"/>
        <v>1.4463203490095434E-2</v>
      </c>
    </row>
    <row r="45" spans="1:14" x14ac:dyDescent="0.25">
      <c r="A45" s="7">
        <v>70</v>
      </c>
      <c r="B45" s="7" t="s">
        <v>110</v>
      </c>
      <c r="C45" s="9">
        <v>0.79036380929734895</v>
      </c>
      <c r="D45" s="9">
        <v>0.73303013075611101</v>
      </c>
      <c r="E45" s="23">
        <f t="shared" si="0"/>
        <v>7.8214627387961533E-2</v>
      </c>
      <c r="F45" s="8">
        <f t="shared" si="1"/>
        <v>7.8214627387961533E-2</v>
      </c>
      <c r="G45" s="7">
        <f t="shared" si="2"/>
        <v>20</v>
      </c>
      <c r="H45" s="9">
        <v>0.7610571893525514</v>
      </c>
      <c r="I45" s="9">
        <f t="shared" si="3"/>
        <v>0.38961229524222157</v>
      </c>
      <c r="J45" s="7">
        <f t="shared" si="4"/>
        <v>14</v>
      </c>
      <c r="K45" s="8">
        <f t="shared" si="5"/>
        <v>3.047338049813882E-2</v>
      </c>
      <c r="L45" s="7">
        <f t="shared" si="6"/>
        <v>18</v>
      </c>
      <c r="M45" s="6">
        <f t="shared" si="7"/>
        <v>1</v>
      </c>
      <c r="N45" s="6">
        <f t="shared" si="8"/>
        <v>3.047338049813882E-2</v>
      </c>
    </row>
    <row r="46" spans="1:14" x14ac:dyDescent="0.25">
      <c r="A46" s="7">
        <v>73</v>
      </c>
      <c r="B46" s="7" t="s">
        <v>111</v>
      </c>
      <c r="C46" s="9">
        <v>0.85344763509328303</v>
      </c>
      <c r="D46" s="9">
        <v>0.81365737996443399</v>
      </c>
      <c r="E46" s="23">
        <f t="shared" si="0"/>
        <v>4.8902961011167034E-2</v>
      </c>
      <c r="F46" s="8">
        <f t="shared" si="1"/>
        <v>4.8902961011167034E-2</v>
      </c>
      <c r="G46" s="7">
        <f t="shared" si="2"/>
        <v>9</v>
      </c>
      <c r="H46" s="9">
        <v>0.83311524668023651</v>
      </c>
      <c r="I46" s="9">
        <f t="shared" si="3"/>
        <v>0.35591383009228478</v>
      </c>
      <c r="J46" s="7">
        <f t="shared" si="4"/>
        <v>5</v>
      </c>
      <c r="K46" s="8">
        <f t="shared" si="5"/>
        <v>1.7405240156338132E-2</v>
      </c>
      <c r="L46" s="7">
        <f t="shared" si="6"/>
        <v>7</v>
      </c>
      <c r="M46" s="6">
        <f t="shared" si="7"/>
        <v>1</v>
      </c>
      <c r="N46" s="6">
        <f t="shared" si="8"/>
        <v>1.7405240156338132E-2</v>
      </c>
    </row>
    <row r="47" spans="1:14" x14ac:dyDescent="0.25">
      <c r="A47" s="7">
        <v>76</v>
      </c>
      <c r="B47" s="7" t="s">
        <v>112</v>
      </c>
      <c r="C47" s="9">
        <v>0.67687267056307099</v>
      </c>
      <c r="D47" s="9">
        <v>0.646005701174998</v>
      </c>
      <c r="E47" s="23">
        <f t="shared" si="0"/>
        <v>4.7781264672943434E-2</v>
      </c>
      <c r="F47" s="8">
        <f t="shared" si="1"/>
        <v>4.7781264672943434E-2</v>
      </c>
      <c r="G47" s="7">
        <f t="shared" si="2"/>
        <v>8</v>
      </c>
      <c r="H47" s="9">
        <v>0.66121917938628505</v>
      </c>
      <c r="I47" s="9">
        <f t="shared" si="3"/>
        <v>0.44844016567918676</v>
      </c>
      <c r="J47" s="7">
        <f t="shared" si="4"/>
        <v>24</v>
      </c>
      <c r="K47" s="8">
        <f t="shared" si="5"/>
        <v>2.1427038246295826E-2</v>
      </c>
      <c r="L47" s="7">
        <f t="shared" si="6"/>
        <v>8</v>
      </c>
      <c r="M47" s="6">
        <f t="shared" si="7"/>
        <v>1</v>
      </c>
      <c r="N47" s="6">
        <f t="shared" si="8"/>
        <v>2.1427038246295826E-2</v>
      </c>
    </row>
    <row r="48" spans="1:14" x14ac:dyDescent="0.25">
      <c r="A48" s="7">
        <v>81</v>
      </c>
      <c r="B48" s="7" t="s">
        <v>113</v>
      </c>
      <c r="C48" s="9">
        <v>0.73612006260933605</v>
      </c>
      <c r="D48" s="9">
        <v>0.65451004691511006</v>
      </c>
      <c r="E48" s="23">
        <f t="shared" si="0"/>
        <v>0.12468871345654195</v>
      </c>
      <c r="F48" s="8">
        <f t="shared" si="1"/>
        <v>0.12468871345654195</v>
      </c>
      <c r="G48" s="7">
        <f t="shared" si="2"/>
        <v>32</v>
      </c>
      <c r="H48" s="9">
        <v>0.69451214008484519</v>
      </c>
      <c r="I48" s="9">
        <f t="shared" si="3"/>
        <v>0.42694320407130321</v>
      </c>
      <c r="J48" s="7">
        <f t="shared" si="4"/>
        <v>21</v>
      </c>
      <c r="K48" s="8">
        <f t="shared" si="5"/>
        <v>5.3234998834664642E-2</v>
      </c>
      <c r="L48" s="7">
        <f t="shared" si="6"/>
        <v>30</v>
      </c>
      <c r="M48" s="6">
        <f t="shared" si="7"/>
        <v>1</v>
      </c>
      <c r="N48" s="6">
        <f t="shared" si="8"/>
        <v>5.3234998834664642E-2</v>
      </c>
    </row>
    <row r="49" spans="1:24" x14ac:dyDescent="0.25">
      <c r="A49" s="7">
        <v>85</v>
      </c>
      <c r="B49" s="7" t="s">
        <v>114</v>
      </c>
      <c r="C49" s="9">
        <v>0.79674744488011795</v>
      </c>
      <c r="D49" s="9">
        <v>0.77894931557528702</v>
      </c>
      <c r="E49" s="23">
        <f t="shared" si="0"/>
        <v>2.284889266727998E-2</v>
      </c>
      <c r="F49" s="8">
        <f t="shared" si="1"/>
        <v>2.284889266727998E-2</v>
      </c>
      <c r="G49" s="7">
        <f t="shared" si="2"/>
        <v>2</v>
      </c>
      <c r="H49" s="9">
        <v>0.78766325727773412</v>
      </c>
      <c r="I49" s="9">
        <f t="shared" si="3"/>
        <v>0.37645178395021678</v>
      </c>
      <c r="J49" s="7">
        <f t="shared" si="4"/>
        <v>11</v>
      </c>
      <c r="K49" s="8">
        <f t="shared" si="5"/>
        <v>8.601506405884576E-3</v>
      </c>
      <c r="L49" s="7">
        <f t="shared" si="6"/>
        <v>2</v>
      </c>
      <c r="M49" s="6">
        <f t="shared" si="7"/>
        <v>1</v>
      </c>
      <c r="N49" s="6">
        <f t="shared" si="8"/>
        <v>8.601506405884576E-3</v>
      </c>
    </row>
    <row r="50" spans="1:24" x14ac:dyDescent="0.25">
      <c r="A50" s="7">
        <v>86</v>
      </c>
      <c r="B50" s="7" t="s">
        <v>115</v>
      </c>
      <c r="C50" s="9">
        <v>0.69006197267229197</v>
      </c>
      <c r="D50" s="9">
        <v>0.63651506373116995</v>
      </c>
      <c r="E50" s="23">
        <f t="shared" si="0"/>
        <v>8.412512443497705E-2</v>
      </c>
      <c r="F50" s="8">
        <f t="shared" si="1"/>
        <v>8.412512443497705E-2</v>
      </c>
      <c r="G50" s="7">
        <f t="shared" si="2"/>
        <v>22</v>
      </c>
      <c r="H50" s="9">
        <v>0.6628800411749568</v>
      </c>
      <c r="I50" s="9">
        <f t="shared" si="3"/>
        <v>0.44731658812454805</v>
      </c>
      <c r="J50" s="7">
        <f t="shared" si="4"/>
        <v>23</v>
      </c>
      <c r="K50" s="8">
        <f t="shared" si="5"/>
        <v>3.763056363780698E-2</v>
      </c>
      <c r="L50" s="7">
        <f t="shared" si="6"/>
        <v>23</v>
      </c>
      <c r="M50" s="6">
        <f t="shared" si="7"/>
        <v>1</v>
      </c>
      <c r="N50" s="6">
        <f t="shared" si="8"/>
        <v>3.763056363780698E-2</v>
      </c>
    </row>
    <row r="51" spans="1:24" x14ac:dyDescent="0.25">
      <c r="A51" s="7">
        <v>88</v>
      </c>
      <c r="B51" s="7" t="s">
        <v>116</v>
      </c>
      <c r="C51" s="9">
        <v>0.85681426106958003</v>
      </c>
      <c r="D51" s="9">
        <v>0.84977578475336302</v>
      </c>
      <c r="E51" s="23">
        <f t="shared" si="0"/>
        <v>8.2827452164453523E-3</v>
      </c>
      <c r="F51" s="8">
        <f t="shared" si="1"/>
        <v>8.2827452164453523E-3</v>
      </c>
      <c r="G51" s="7">
        <f t="shared" si="2"/>
        <v>1</v>
      </c>
      <c r="H51" s="9">
        <v>0.85325007096224803</v>
      </c>
      <c r="I51" s="9">
        <f t="shared" si="3"/>
        <v>0.34751504681370365</v>
      </c>
      <c r="J51" s="7">
        <f t="shared" si="4"/>
        <v>2</v>
      </c>
      <c r="K51" s="8">
        <f t="shared" si="5"/>
        <v>2.8783785916389865E-3</v>
      </c>
      <c r="L51" s="7">
        <f t="shared" si="6"/>
        <v>1</v>
      </c>
      <c r="M51" s="6">
        <f t="shared" si="7"/>
        <v>1</v>
      </c>
      <c r="N51" s="6">
        <f t="shared" si="8"/>
        <v>2.8783785916389865E-3</v>
      </c>
    </row>
    <row r="52" spans="1:24" x14ac:dyDescent="0.25">
      <c r="A52" s="7">
        <v>91</v>
      </c>
      <c r="B52" s="7" t="s">
        <v>117</v>
      </c>
      <c r="C52" s="9">
        <v>0.55593220338983096</v>
      </c>
      <c r="D52" s="9">
        <v>0.52147852147852103</v>
      </c>
      <c r="E52" s="23">
        <f t="shared" si="0"/>
        <v>6.6069225274370244E-2</v>
      </c>
      <c r="F52" s="8">
        <f t="shared" si="1"/>
        <v>6.6069225274370244E-2</v>
      </c>
      <c r="G52" s="7">
        <f t="shared" si="2"/>
        <v>14</v>
      </c>
      <c r="H52" s="9">
        <v>0.53833397116979209</v>
      </c>
      <c r="I52" s="9">
        <f t="shared" si="3"/>
        <v>0.55080536290495252</v>
      </c>
      <c r="J52" s="7">
        <f t="shared" si="4"/>
        <v>30</v>
      </c>
      <c r="K52" s="8">
        <f t="shared" si="5"/>
        <v>3.6391283604098566E-2</v>
      </c>
      <c r="L52" s="7">
        <f t="shared" si="6"/>
        <v>22</v>
      </c>
      <c r="M52" s="6">
        <f t="shared" si="7"/>
        <v>1</v>
      </c>
      <c r="N52" s="6">
        <f t="shared" si="8"/>
        <v>3.6391283604098566E-2</v>
      </c>
    </row>
    <row r="53" spans="1:24" x14ac:dyDescent="0.25">
      <c r="A53" s="7">
        <v>94</v>
      </c>
      <c r="B53" s="7" t="s">
        <v>118</v>
      </c>
      <c r="C53" s="9">
        <v>0.38481104651162801</v>
      </c>
      <c r="D53" s="9">
        <v>0.35072259428974301</v>
      </c>
      <c r="E53" s="23">
        <f t="shared" si="0"/>
        <v>9.7194913521093121E-2</v>
      </c>
      <c r="F53" s="8">
        <f t="shared" si="1"/>
        <v>9.7194913521093121E-2</v>
      </c>
      <c r="G53" s="7">
        <f t="shared" si="2"/>
        <v>28</v>
      </c>
      <c r="H53" s="9">
        <v>0.36750760422258005</v>
      </c>
      <c r="I53" s="9">
        <f t="shared" si="3"/>
        <v>0.80683293337967688</v>
      </c>
      <c r="J53" s="7">
        <f t="shared" si="4"/>
        <v>31</v>
      </c>
      <c r="K53" s="8">
        <f t="shared" si="5"/>
        <v>7.8420057185807579E-2</v>
      </c>
      <c r="L53" s="7">
        <f t="shared" si="6"/>
        <v>32</v>
      </c>
      <c r="M53" s="6">
        <f t="shared" si="7"/>
        <v>1</v>
      </c>
      <c r="N53" s="6">
        <f t="shared" si="8"/>
        <v>7.8420057185807579E-2</v>
      </c>
    </row>
    <row r="54" spans="1:24" x14ac:dyDescent="0.25">
      <c r="A54" s="7">
        <v>95</v>
      </c>
      <c r="B54" s="7" t="s">
        <v>119</v>
      </c>
      <c r="C54" s="9">
        <v>0.63727076591154297</v>
      </c>
      <c r="D54" s="9">
        <v>0.58132295719844396</v>
      </c>
      <c r="E54" s="23">
        <f t="shared" si="0"/>
        <v>9.6242214452921263E-2</v>
      </c>
      <c r="F54" s="8">
        <f t="shared" si="1"/>
        <v>9.6242214452921263E-2</v>
      </c>
      <c r="G54" s="7">
        <f t="shared" si="2"/>
        <v>26</v>
      </c>
      <c r="H54" s="9">
        <v>0.60875314028824545</v>
      </c>
      <c r="I54" s="9">
        <f>MIN($H$24:$H$56)/H54</f>
        <v>0.48708945996375524</v>
      </c>
      <c r="J54" s="7">
        <f t="shared" si="4"/>
        <v>28</v>
      </c>
      <c r="K54" s="8">
        <f t="shared" si="5"/>
        <v>4.687856826358934E-2</v>
      </c>
      <c r="L54" s="7">
        <f t="shared" si="6"/>
        <v>28</v>
      </c>
      <c r="M54" s="6">
        <f t="shared" si="7"/>
        <v>1</v>
      </c>
      <c r="N54" s="6">
        <f t="shared" si="8"/>
        <v>4.687856826358934E-2</v>
      </c>
    </row>
    <row r="55" spans="1:24" x14ac:dyDescent="0.25">
      <c r="A55" s="7">
        <v>97</v>
      </c>
      <c r="B55" s="7" t="s">
        <v>120</v>
      </c>
      <c r="C55" s="9">
        <v>0.37415982076176302</v>
      </c>
      <c r="D55" s="9">
        <v>0.36071158213474602</v>
      </c>
      <c r="E55" s="23">
        <f t="shared" si="0"/>
        <v>3.728252513387087E-2</v>
      </c>
      <c r="F55" s="8">
        <f t="shared" si="1"/>
        <v>3.728252513387087E-2</v>
      </c>
      <c r="G55" s="7">
        <f t="shared" si="2"/>
        <v>4</v>
      </c>
      <c r="H55" s="9">
        <v>0.3674812030075188</v>
      </c>
      <c r="I55" s="9">
        <f t="shared" si="3"/>
        <v>0.80689089925553215</v>
      </c>
      <c r="J55" s="7">
        <f>RANK(I55,$I$24:$I$56,1)</f>
        <v>32</v>
      </c>
      <c r="K55" s="8">
        <f t="shared" si="5"/>
        <v>3.0082930231786046E-2</v>
      </c>
      <c r="L55" s="7">
        <f t="shared" si="6"/>
        <v>17</v>
      </c>
      <c r="M55" s="6">
        <f t="shared" si="7"/>
        <v>1</v>
      </c>
      <c r="N55" s="6">
        <f t="shared" si="8"/>
        <v>3.0082930231786046E-2</v>
      </c>
    </row>
    <row r="56" spans="1:24" x14ac:dyDescent="0.25">
      <c r="A56" s="7">
        <v>99</v>
      </c>
      <c r="B56" s="7" t="s">
        <v>121</v>
      </c>
      <c r="C56" s="9">
        <v>0.32025908600215902</v>
      </c>
      <c r="D56" s="9">
        <v>0.27392569765451102</v>
      </c>
      <c r="E56" s="23">
        <f t="shared" si="0"/>
        <v>0.1691458258366326</v>
      </c>
      <c r="F56" s="8">
        <f t="shared" si="1"/>
        <v>0.1691458258366326</v>
      </c>
      <c r="G56" s="7">
        <f t="shared" si="2"/>
        <v>33</v>
      </c>
      <c r="H56" s="9">
        <v>0.2965172383542416</v>
      </c>
      <c r="I56" s="9">
        <f t="shared" si="3"/>
        <v>1</v>
      </c>
      <c r="J56" s="7">
        <f t="shared" si="4"/>
        <v>33</v>
      </c>
      <c r="K56" s="8">
        <f t="shared" si="5"/>
        <v>0.1691458258366326</v>
      </c>
      <c r="L56" s="7">
        <f t="shared" si="6"/>
        <v>33</v>
      </c>
      <c r="M56" s="6">
        <f t="shared" si="7"/>
        <v>1</v>
      </c>
      <c r="N56" s="6">
        <f t="shared" si="8"/>
        <v>0.1691458258366326</v>
      </c>
    </row>
    <row r="57" spans="1:24"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row>
    <row r="58" spans="1:24" customFormat="1" ht="13.35" customHeight="1" x14ac:dyDescent="0.25">
      <c r="A58" s="41" t="s">
        <v>123</v>
      </c>
      <c r="B58" s="41"/>
      <c r="C58" s="29">
        <f>AVERAGE(C24:C56)</f>
        <v>0.72749808936669957</v>
      </c>
      <c r="D58" s="29">
        <f>AVERAGE(D24:D56)</f>
        <v>0.67996159843014714</v>
      </c>
      <c r="E58" s="29">
        <f>AVERAGE(E24:E56)</f>
        <v>7.3647699948596684E-2</v>
      </c>
      <c r="F58" s="29">
        <f>AVERAGE(F24:F56)</f>
        <v>7.3647699948596684E-2</v>
      </c>
      <c r="G58" s="26" t="s">
        <v>124</v>
      </c>
      <c r="H58" s="29">
        <f>AVERAGE(H24:H56)</f>
        <v>0.7032051464779836</v>
      </c>
      <c r="I58" s="29">
        <f>AVERAGE(I24:I56)</f>
        <v>0.44928178653065992</v>
      </c>
      <c r="J58" s="26" t="s">
        <v>124</v>
      </c>
      <c r="K58" s="29">
        <f>AVERAGE(K24:K56)</f>
        <v>3.5316340236411933E-2</v>
      </c>
      <c r="L58" s="26" t="s">
        <v>124</v>
      </c>
      <c r="M58" s="6"/>
      <c r="N58" s="6"/>
      <c r="O58" s="6"/>
      <c r="P58" s="6"/>
      <c r="Q58" s="6"/>
      <c r="R58" s="6"/>
      <c r="S58" s="6"/>
      <c r="T58" s="6"/>
      <c r="U58" s="6"/>
      <c r="V58" s="6"/>
      <c r="W58" s="6"/>
      <c r="X58" s="6"/>
    </row>
    <row r="59" spans="1:24" customFormat="1" ht="13.35" customHeight="1" x14ac:dyDescent="0.25">
      <c r="A59" s="41" t="s">
        <v>125</v>
      </c>
      <c r="B59" s="41"/>
      <c r="C59" s="29">
        <f>_xlfn.STDEV.S(C24:C56)</f>
        <v>0.14362966463203539</v>
      </c>
      <c r="D59" s="29">
        <f>_xlfn.STDEV.S(D24:D56)</f>
        <v>0.1423992620807398</v>
      </c>
      <c r="E59" s="29">
        <f>_xlfn.STDEV.S(E24:E56)</f>
        <v>3.2026160049652815E-2</v>
      </c>
      <c r="F59" s="29">
        <f>_xlfn.STDEV.S(F24:F56)</f>
        <v>3.2026160049652815E-2</v>
      </c>
      <c r="G59" s="26" t="s">
        <v>124</v>
      </c>
      <c r="H59" s="29">
        <f>_xlfn.STDEV.S(H24:H56)</f>
        <v>0.14269601405053564</v>
      </c>
      <c r="I59" s="29">
        <f>_xlfn.STDEV.S(I24:I56)</f>
        <v>0.14699081085336638</v>
      </c>
      <c r="J59" s="26" t="s">
        <v>124</v>
      </c>
      <c r="K59" s="29">
        <f>_xlfn.STDEV.S(K24:K56)</f>
        <v>2.8518260010667124E-2</v>
      </c>
      <c r="L59" s="26" t="s">
        <v>124</v>
      </c>
      <c r="M59" s="6"/>
      <c r="N59" s="6"/>
      <c r="O59" s="6"/>
      <c r="P59" s="6"/>
      <c r="Q59" s="6"/>
      <c r="R59" s="6"/>
      <c r="S59" s="6"/>
      <c r="T59" s="6"/>
      <c r="U59" s="6"/>
      <c r="V59" s="6"/>
      <c r="W59" s="6"/>
      <c r="X59" s="6"/>
    </row>
    <row r="60" spans="1:24" customFormat="1" ht="13.35" customHeight="1" x14ac:dyDescent="0.25">
      <c r="A60" s="41" t="s">
        <v>126</v>
      </c>
      <c r="B60" s="41"/>
      <c r="C60" s="29">
        <f>_xlfn.VAR.S(C24:C56)</f>
        <v>2.0629480562310953E-2</v>
      </c>
      <c r="D60" s="29">
        <f>_xlfn.VAR.S(D24:D56)</f>
        <v>2.027754984113922E-2</v>
      </c>
      <c r="E60" s="29">
        <f>_xlfn.VAR.S(E24:E56)</f>
        <v>1.0256749275259778E-3</v>
      </c>
      <c r="F60" s="29">
        <f>_xlfn.VAR.S(F24:F56)</f>
        <v>1.0256749275259778E-3</v>
      </c>
      <c r="G60" s="26" t="s">
        <v>124</v>
      </c>
      <c r="H60" s="29">
        <f>_xlfn.VAR.S(H24:H56)</f>
        <v>2.0362152425910662E-2</v>
      </c>
      <c r="I60" s="29">
        <f>_xlfn.VAR.S(I24:I56)</f>
        <v>2.1606298475330132E-2</v>
      </c>
      <c r="J60" s="26" t="s">
        <v>124</v>
      </c>
      <c r="K60" s="29">
        <f>_xlfn.VAR.S(K24:K56)</f>
        <v>8.1329115403601555E-4</v>
      </c>
      <c r="L60" s="26" t="s">
        <v>124</v>
      </c>
      <c r="M60" s="6"/>
      <c r="N60" s="6"/>
      <c r="O60" s="6"/>
      <c r="P60" s="6"/>
      <c r="Q60" s="6"/>
      <c r="R60" s="6"/>
      <c r="S60" s="6"/>
      <c r="T60" s="6"/>
      <c r="U60" s="6"/>
      <c r="V60" s="6"/>
      <c r="W60" s="6"/>
      <c r="X60" s="6"/>
    </row>
    <row r="61" spans="1:24" customFormat="1" ht="13.35" customHeight="1" x14ac:dyDescent="0.25">
      <c r="A61" s="41" t="s">
        <v>127</v>
      </c>
      <c r="B61" s="41"/>
      <c r="C61" s="29">
        <f>MAX(C24:C56)</f>
        <v>0.87657319616823604</v>
      </c>
      <c r="D61" s="29">
        <f>MAX(D24:D56)</f>
        <v>0.84977578475336302</v>
      </c>
      <c r="E61" s="29">
        <f>MAX(E24:E56)</f>
        <v>0.1691458258366326</v>
      </c>
      <c r="F61" s="29">
        <f>MAX(F24:F56)</f>
        <v>0.1691458258366326</v>
      </c>
      <c r="G61" s="26" t="s">
        <v>124</v>
      </c>
      <c r="H61" s="29">
        <f>MAX(H24:H56)</f>
        <v>0.85842480849060643</v>
      </c>
      <c r="I61" s="29">
        <f>MAX(I24:I56)</f>
        <v>1</v>
      </c>
      <c r="J61" s="26" t="s">
        <v>124</v>
      </c>
      <c r="K61" s="29">
        <f>MAX(K24:K56)</f>
        <v>0.1691458258366326</v>
      </c>
      <c r="L61" s="26" t="s">
        <v>124</v>
      </c>
      <c r="M61" s="6"/>
      <c r="N61" s="6"/>
      <c r="O61" s="6"/>
      <c r="P61" s="6"/>
      <c r="Q61" s="6"/>
      <c r="R61" s="6"/>
      <c r="S61" s="6"/>
      <c r="T61" s="6"/>
      <c r="U61" s="6"/>
      <c r="V61" s="6"/>
      <c r="W61" s="6"/>
      <c r="X61" s="6"/>
    </row>
    <row r="62" spans="1:24" customFormat="1" ht="13.35" customHeight="1" x14ac:dyDescent="0.25">
      <c r="A62" s="41" t="s">
        <v>128</v>
      </c>
      <c r="B62" s="41"/>
      <c r="C62" s="29">
        <f>MIN(C24:C56)</f>
        <v>0.32025908600215902</v>
      </c>
      <c r="D62" s="29">
        <f>MIN(D24:D56)</f>
        <v>0.27392569765451102</v>
      </c>
      <c r="E62" s="29">
        <f>MIN(E24:E56)</f>
        <v>8.2827452164453523E-3</v>
      </c>
      <c r="F62" s="29">
        <f>MIN(F24:F56)</f>
        <v>8.2827452164453523E-3</v>
      </c>
      <c r="G62" s="26" t="s">
        <v>124</v>
      </c>
      <c r="H62" s="29">
        <f>MIN(H24:H56)</f>
        <v>0.2965172383542416</v>
      </c>
      <c r="I62" s="29">
        <f>MIN(I24:I56)</f>
        <v>0.3454201642606492</v>
      </c>
      <c r="J62" s="26" t="s">
        <v>124</v>
      </c>
      <c r="K62" s="29">
        <f>MIN(K24:K56)</f>
        <v>2.8783785916389865E-3</v>
      </c>
      <c r="L62" s="26" t="s">
        <v>124</v>
      </c>
      <c r="M62" s="6"/>
      <c r="N62" s="6"/>
      <c r="O62" s="6"/>
      <c r="P62" s="6"/>
      <c r="Q62" s="6"/>
      <c r="R62" s="6"/>
      <c r="S62" s="6"/>
      <c r="T62" s="6"/>
      <c r="U62" s="6"/>
      <c r="V62" s="6"/>
      <c r="W62" s="6"/>
      <c r="X62" s="6"/>
    </row>
    <row r="63" spans="1:24" ht="18.75" x14ac:dyDescent="0.25">
      <c r="A63" s="31" t="s">
        <v>129</v>
      </c>
      <c r="B63" s="31"/>
      <c r="C63" s="31"/>
      <c r="D63" s="31"/>
      <c r="E63" s="31"/>
      <c r="F63" s="31"/>
      <c r="G63" s="31"/>
      <c r="H63" s="31"/>
      <c r="I63" s="31"/>
      <c r="J63" s="31"/>
      <c r="K63" s="31"/>
      <c r="L63" s="31"/>
    </row>
    <row r="64" spans="1:24" ht="43.7" customHeight="1" x14ac:dyDescent="0.25">
      <c r="A64" s="39"/>
      <c r="B64" s="39"/>
      <c r="C64" s="39"/>
      <c r="D64" s="39"/>
      <c r="E64" s="39"/>
      <c r="F64" s="39"/>
      <c r="G64" s="39"/>
      <c r="H64" s="39"/>
      <c r="I64" s="39"/>
      <c r="J64" s="39"/>
      <c r="K64" s="39"/>
      <c r="L64" s="39"/>
    </row>
  </sheetData>
  <mergeCells count="20">
    <mergeCell ref="B18:L18"/>
    <mergeCell ref="B17:L17"/>
    <mergeCell ref="B16:L16"/>
    <mergeCell ref="A14:L14"/>
    <mergeCell ref="B15:F15"/>
    <mergeCell ref="H15:L15"/>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C2035-B8DB-46FA-B4FF-F6EFF403E5CD}">
  <sheetPr>
    <tabColor rgb="FF00B050"/>
  </sheetPr>
  <dimension ref="A14:Y64"/>
  <sheetViews>
    <sheetView topLeftCell="B3" zoomScale="80" zoomScaleNormal="80" workbookViewId="0"/>
  </sheetViews>
  <sheetFormatPr baseColWidth="10" defaultColWidth="10.625" defaultRowHeight="15" x14ac:dyDescent="0.25"/>
  <cols>
    <col min="1" max="1" width="15.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23</v>
      </c>
      <c r="C16" s="36"/>
      <c r="D16" s="36"/>
      <c r="E16" s="36"/>
      <c r="F16" s="36"/>
      <c r="G16" s="36"/>
      <c r="H16" s="36"/>
      <c r="I16" s="36"/>
      <c r="J16" s="36"/>
      <c r="K16" s="36"/>
      <c r="L16" s="36"/>
    </row>
    <row r="17" spans="1:14" s="3" customFormat="1" ht="44.1" customHeight="1" x14ac:dyDescent="0.25">
      <c r="A17" s="2" t="s">
        <v>66</v>
      </c>
      <c r="B17" s="36" t="s">
        <v>140</v>
      </c>
      <c r="C17" s="36"/>
      <c r="D17" s="36"/>
      <c r="E17" s="36"/>
      <c r="F17" s="36"/>
      <c r="G17" s="36"/>
      <c r="H17" s="36"/>
      <c r="I17" s="36"/>
      <c r="J17" s="36"/>
      <c r="K17" s="36"/>
      <c r="L17" s="36"/>
    </row>
    <row r="18" spans="1:14" s="3" customFormat="1" ht="44.1" customHeight="1" x14ac:dyDescent="0.25">
      <c r="A18" s="2" t="s">
        <v>68</v>
      </c>
      <c r="B18" s="36" t="s">
        <v>141</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233</v>
      </c>
      <c r="C20" s="36"/>
      <c r="D20" s="36"/>
      <c r="E20" s="36"/>
      <c r="F20" s="36"/>
      <c r="G20" s="36"/>
      <c r="H20" s="36"/>
      <c r="I20" s="36"/>
      <c r="J20" s="36"/>
      <c r="K20" s="36"/>
      <c r="L20" s="36"/>
    </row>
    <row r="21" spans="1:14" s="3" customFormat="1" ht="43.7" customHeight="1" x14ac:dyDescent="0.25">
      <c r="A21" s="27" t="s">
        <v>72</v>
      </c>
      <c r="B21" s="37" t="s">
        <v>73</v>
      </c>
      <c r="C21" s="37"/>
      <c r="D21" s="37"/>
      <c r="E21" s="28" t="s">
        <v>74</v>
      </c>
      <c r="F21" s="38" t="s">
        <v>142</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90</v>
      </c>
      <c r="C24" s="9">
        <v>0.58689539996617601</v>
      </c>
      <c r="D24" s="9">
        <v>0.45087235996326902</v>
      </c>
      <c r="E24" s="9">
        <f>(C24-D24)/D24</f>
        <v>0.30168857548506256</v>
      </c>
      <c r="F24" s="8">
        <f>ABS(E24)</f>
        <v>0.30168857548506256</v>
      </c>
      <c r="G24" s="7">
        <f>RANK(F24,$F$24:$F$56,1)</f>
        <v>21</v>
      </c>
      <c r="H24" s="9">
        <v>0.51768266724812839</v>
      </c>
      <c r="I24" s="9">
        <f>MIN($H$24:$H$56)/H24</f>
        <v>0.20549843650147603</v>
      </c>
      <c r="J24" s="7">
        <f>RANK(I24,$I$24:$I$56,1)</f>
        <v>9</v>
      </c>
      <c r="K24" s="8">
        <f>I24*F24</f>
        <v>6.1996530572537886E-2</v>
      </c>
      <c r="L24" s="7">
        <f>RANK(K24,$K$24:$K$56,1)</f>
        <v>16</v>
      </c>
      <c r="M24" s="6">
        <f>IF(E24&gt;0,1,-1)</f>
        <v>1</v>
      </c>
      <c r="N24" s="6">
        <f>K24*M24</f>
        <v>6.1996530572537886E-2</v>
      </c>
    </row>
    <row r="25" spans="1:14" x14ac:dyDescent="0.25">
      <c r="A25" s="7">
        <v>8</v>
      </c>
      <c r="B25" s="7" t="s">
        <v>91</v>
      </c>
      <c r="C25" s="9">
        <v>0.55694291059072798</v>
      </c>
      <c r="D25" s="9">
        <v>0.46989966555183899</v>
      </c>
      <c r="E25" s="9">
        <f t="shared" ref="E25:E56" si="0">(C25-D25)/D25</f>
        <v>0.1852379378407675</v>
      </c>
      <c r="F25" s="8">
        <f t="shared" ref="F25:F56" si="1">ABS(E25)</f>
        <v>0.1852379378407675</v>
      </c>
      <c r="G25" s="7">
        <f t="shared" ref="G25:G56" si="2">RANK(F25,$F$24:$F$56,1)</f>
        <v>5</v>
      </c>
      <c r="H25" s="9">
        <v>0.51261405740197974</v>
      </c>
      <c r="I25" s="9">
        <f t="shared" ref="I25:I56" si="3">MIN($H$24:$H$56)/H25</f>
        <v>0.20753035775603254</v>
      </c>
      <c r="J25" s="7">
        <f t="shared" ref="J25:J56" si="4">RANK(I25,$I$24:$I$56,1)</f>
        <v>10</v>
      </c>
      <c r="K25" s="8">
        <f t="shared" ref="K25:K56" si="5">I25*F25</f>
        <v>3.8442495510084197E-2</v>
      </c>
      <c r="L25" s="7">
        <f t="shared" ref="L25:L56" si="6">RANK(K25,$K$24:$K$56,1)</f>
        <v>6</v>
      </c>
      <c r="M25" s="6">
        <f t="shared" ref="M25:M56" si="7">IF(E25&gt;0,1,-1)</f>
        <v>1</v>
      </c>
      <c r="N25" s="6">
        <f t="shared" ref="N25:N56" si="8">K25*M25</f>
        <v>3.8442495510084197E-2</v>
      </c>
    </row>
    <row r="26" spans="1:14" x14ac:dyDescent="0.25">
      <c r="A26" s="7">
        <v>11</v>
      </c>
      <c r="B26" s="7" t="s">
        <v>92</v>
      </c>
      <c r="C26" s="9">
        <v>0.65991478063507703</v>
      </c>
      <c r="D26" s="9">
        <v>0.55853337888057297</v>
      </c>
      <c r="E26" s="9">
        <f t="shared" si="0"/>
        <v>0.18151359540533687</v>
      </c>
      <c r="F26" s="8">
        <f t="shared" si="1"/>
        <v>0.18151359540533687</v>
      </c>
      <c r="G26" s="7">
        <f t="shared" si="2"/>
        <v>4</v>
      </c>
      <c r="H26" s="9">
        <v>0.60837118241767496</v>
      </c>
      <c r="I26" s="9">
        <f t="shared" si="3"/>
        <v>0.17486524969943007</v>
      </c>
      <c r="J26" s="7">
        <f t="shared" si="4"/>
        <v>1</v>
      </c>
      <c r="K26" s="8">
        <f t="shared" si="5"/>
        <v>3.1740420184395553E-2</v>
      </c>
      <c r="L26" s="7">
        <f t="shared" si="6"/>
        <v>4</v>
      </c>
      <c r="M26" s="6">
        <f t="shared" si="7"/>
        <v>1</v>
      </c>
      <c r="N26" s="6">
        <f t="shared" si="8"/>
        <v>3.1740420184395553E-2</v>
      </c>
    </row>
    <row r="27" spans="1:14" x14ac:dyDescent="0.25">
      <c r="A27" s="7">
        <v>13</v>
      </c>
      <c r="B27" s="7" t="s">
        <v>93</v>
      </c>
      <c r="C27" s="9">
        <v>0.56268284172951499</v>
      </c>
      <c r="D27" s="9">
        <v>0.43528575779108702</v>
      </c>
      <c r="E27" s="9">
        <f t="shared" si="0"/>
        <v>0.29267459745276458</v>
      </c>
      <c r="F27" s="8">
        <f t="shared" si="1"/>
        <v>0.29267459745276458</v>
      </c>
      <c r="G27" s="7">
        <f t="shared" si="2"/>
        <v>19</v>
      </c>
      <c r="H27" s="9">
        <v>0.49720204009756991</v>
      </c>
      <c r="I27" s="9">
        <f t="shared" si="3"/>
        <v>0.21396327879613664</v>
      </c>
      <c r="J27" s="7">
        <f t="shared" si="4"/>
        <v>12</v>
      </c>
      <c r="K27" s="8">
        <f t="shared" si="5"/>
        <v>6.2621616491332924E-2</v>
      </c>
      <c r="L27" s="7">
        <f t="shared" si="6"/>
        <v>17</v>
      </c>
      <c r="M27" s="6">
        <f t="shared" si="7"/>
        <v>1</v>
      </c>
      <c r="N27" s="6">
        <f t="shared" si="8"/>
        <v>6.2621616491332924E-2</v>
      </c>
    </row>
    <row r="28" spans="1:14" x14ac:dyDescent="0.25">
      <c r="A28" s="7">
        <v>15</v>
      </c>
      <c r="B28" s="7" t="s">
        <v>94</v>
      </c>
      <c r="C28" s="9">
        <v>0.67725683734320397</v>
      </c>
      <c r="D28" s="9">
        <v>0.51236479725544404</v>
      </c>
      <c r="E28" s="9">
        <f t="shared" si="0"/>
        <v>0.32182546687638952</v>
      </c>
      <c r="F28" s="8">
        <f t="shared" si="1"/>
        <v>0.32182546687638952</v>
      </c>
      <c r="G28" s="7">
        <f t="shared" si="2"/>
        <v>25</v>
      </c>
      <c r="H28" s="9">
        <v>0.59168129775711564</v>
      </c>
      <c r="I28" s="9">
        <f t="shared" si="3"/>
        <v>0.17979777141287018</v>
      </c>
      <c r="J28" s="7">
        <f t="shared" si="4"/>
        <v>2</v>
      </c>
      <c r="K28" s="8">
        <f t="shared" si="5"/>
        <v>5.7863501728281308E-2</v>
      </c>
      <c r="L28" s="7">
        <f t="shared" si="6"/>
        <v>13</v>
      </c>
      <c r="M28" s="6">
        <f t="shared" si="7"/>
        <v>1</v>
      </c>
      <c r="N28" s="6">
        <f t="shared" si="8"/>
        <v>5.7863501728281308E-2</v>
      </c>
    </row>
    <row r="29" spans="1:14" x14ac:dyDescent="0.25">
      <c r="A29" s="7">
        <v>17</v>
      </c>
      <c r="B29" s="7" t="s">
        <v>95</v>
      </c>
      <c r="C29" s="9">
        <v>0.55505065554231203</v>
      </c>
      <c r="D29" s="9">
        <v>0.45324407093511898</v>
      </c>
      <c r="E29" s="9">
        <f t="shared" si="0"/>
        <v>0.22461757612658648</v>
      </c>
      <c r="F29" s="8">
        <f t="shared" si="1"/>
        <v>0.22461757612658648</v>
      </c>
      <c r="G29" s="7">
        <f t="shared" si="2"/>
        <v>8</v>
      </c>
      <c r="H29" s="9">
        <v>0.50300382304751501</v>
      </c>
      <c r="I29" s="9">
        <f t="shared" si="3"/>
        <v>0.21149536812437916</v>
      </c>
      <c r="J29" s="7">
        <f t="shared" si="4"/>
        <v>11</v>
      </c>
      <c r="K29" s="8">
        <f t="shared" si="5"/>
        <v>4.7505576950098168E-2</v>
      </c>
      <c r="L29" s="7">
        <f t="shared" si="6"/>
        <v>8</v>
      </c>
      <c r="M29" s="6">
        <f t="shared" si="7"/>
        <v>1</v>
      </c>
      <c r="N29" s="6">
        <f t="shared" si="8"/>
        <v>4.7505576950098168E-2</v>
      </c>
    </row>
    <row r="30" spans="1:14" x14ac:dyDescent="0.25">
      <c r="A30" s="7">
        <v>18</v>
      </c>
      <c r="B30" s="7" t="s">
        <v>96</v>
      </c>
      <c r="C30" s="9">
        <v>0.36526342324174399</v>
      </c>
      <c r="D30" s="9">
        <v>0.26979154114953602</v>
      </c>
      <c r="E30" s="9">
        <f t="shared" si="0"/>
        <v>0.35387277779510234</v>
      </c>
      <c r="F30" s="8">
        <f t="shared" si="1"/>
        <v>0.35387277779510234</v>
      </c>
      <c r="G30" s="7">
        <f t="shared" si="2"/>
        <v>27</v>
      </c>
      <c r="H30" s="9">
        <v>0.31645413663524918</v>
      </c>
      <c r="I30" s="9">
        <f t="shared" si="3"/>
        <v>0.33617186949912814</v>
      </c>
      <c r="J30" s="7">
        <f t="shared" si="4"/>
        <v>26</v>
      </c>
      <c r="K30" s="8">
        <f t="shared" si="5"/>
        <v>0.11896207327622911</v>
      </c>
      <c r="L30" s="7">
        <f t="shared" si="6"/>
        <v>28</v>
      </c>
      <c r="M30" s="6">
        <f t="shared" si="7"/>
        <v>1</v>
      </c>
      <c r="N30" s="6">
        <f t="shared" si="8"/>
        <v>0.11896207327622911</v>
      </c>
    </row>
    <row r="31" spans="1:14" x14ac:dyDescent="0.25">
      <c r="A31" s="7">
        <v>19</v>
      </c>
      <c r="B31" s="7" t="s">
        <v>97</v>
      </c>
      <c r="C31" s="9">
        <v>0.44747772087584198</v>
      </c>
      <c r="D31" s="9">
        <v>0.36272943377109201</v>
      </c>
      <c r="E31" s="9">
        <f t="shared" si="0"/>
        <v>0.23364050229855937</v>
      </c>
      <c r="F31" s="8">
        <f t="shared" si="1"/>
        <v>0.23364050229855937</v>
      </c>
      <c r="G31" s="7">
        <f t="shared" si="2"/>
        <v>9</v>
      </c>
      <c r="H31" s="9">
        <v>0.40437970669837497</v>
      </c>
      <c r="I31" s="9">
        <f t="shared" si="3"/>
        <v>0.26307694713957258</v>
      </c>
      <c r="J31" s="7">
        <f t="shared" si="4"/>
        <v>21</v>
      </c>
      <c r="K31" s="8">
        <f t="shared" si="5"/>
        <v>6.1465430072861288E-2</v>
      </c>
      <c r="L31" s="7">
        <f t="shared" si="6"/>
        <v>15</v>
      </c>
      <c r="M31" s="6">
        <f t="shared" si="7"/>
        <v>1</v>
      </c>
      <c r="N31" s="6">
        <f t="shared" si="8"/>
        <v>6.1465430072861288E-2</v>
      </c>
    </row>
    <row r="32" spans="1:14" x14ac:dyDescent="0.25">
      <c r="A32" s="7">
        <v>20</v>
      </c>
      <c r="B32" s="7" t="s">
        <v>98</v>
      </c>
      <c r="C32" s="9">
        <v>0.42674979887369302</v>
      </c>
      <c r="D32" s="9">
        <v>0.33575631706472803</v>
      </c>
      <c r="E32" s="9">
        <f t="shared" si="0"/>
        <v>0.27101048344958767</v>
      </c>
      <c r="F32" s="8">
        <f t="shared" si="1"/>
        <v>0.27101048344958767</v>
      </c>
      <c r="G32" s="7">
        <f t="shared" si="2"/>
        <v>16</v>
      </c>
      <c r="H32" s="9">
        <v>0.38023239810463816</v>
      </c>
      <c r="I32" s="9">
        <f t="shared" si="3"/>
        <v>0.27978409849790908</v>
      </c>
      <c r="J32" s="7">
        <f t="shared" si="4"/>
        <v>24</v>
      </c>
      <c r="K32" s="8">
        <f t="shared" si="5"/>
        <v>7.5824423795425394E-2</v>
      </c>
      <c r="L32" s="7">
        <f t="shared" si="6"/>
        <v>21</v>
      </c>
      <c r="M32" s="6">
        <f t="shared" si="7"/>
        <v>1</v>
      </c>
      <c r="N32" s="6">
        <f t="shared" si="8"/>
        <v>7.5824423795425394E-2</v>
      </c>
    </row>
    <row r="33" spans="1:14" x14ac:dyDescent="0.25">
      <c r="A33" s="7">
        <v>23</v>
      </c>
      <c r="B33" s="7" t="s">
        <v>99</v>
      </c>
      <c r="C33" s="9">
        <v>0.54716386885452395</v>
      </c>
      <c r="D33" s="9">
        <v>0.431506435434165</v>
      </c>
      <c r="E33" s="9">
        <f t="shared" si="0"/>
        <v>0.26803176945435109</v>
      </c>
      <c r="F33" s="8">
        <f t="shared" si="1"/>
        <v>0.26803176945435109</v>
      </c>
      <c r="G33" s="7">
        <f t="shared" si="2"/>
        <v>15</v>
      </c>
      <c r="H33" s="9">
        <v>0.48813397276750603</v>
      </c>
      <c r="I33" s="9">
        <f t="shared" si="3"/>
        <v>0.21793807573002821</v>
      </c>
      <c r="J33" s="7">
        <f t="shared" si="4"/>
        <v>13</v>
      </c>
      <c r="K33" s="8">
        <f t="shared" si="5"/>
        <v>5.8414328069395831E-2</v>
      </c>
      <c r="L33" s="7">
        <f t="shared" si="6"/>
        <v>14</v>
      </c>
      <c r="M33" s="6">
        <f t="shared" si="7"/>
        <v>1</v>
      </c>
      <c r="N33" s="6">
        <f t="shared" si="8"/>
        <v>5.8414328069395831E-2</v>
      </c>
    </row>
    <row r="34" spans="1:14" x14ac:dyDescent="0.25">
      <c r="A34" s="7">
        <v>25</v>
      </c>
      <c r="B34" s="7" t="s">
        <v>100</v>
      </c>
      <c r="C34" s="9">
        <v>0.597286262720643</v>
      </c>
      <c r="D34" s="9">
        <v>0.483562973025422</v>
      </c>
      <c r="E34" s="9">
        <f t="shared" si="0"/>
        <v>0.23517782799561518</v>
      </c>
      <c r="F34" s="8">
        <f t="shared" si="1"/>
        <v>0.23517782799561518</v>
      </c>
      <c r="G34" s="7">
        <f t="shared" si="2"/>
        <v>10</v>
      </c>
      <c r="H34" s="9">
        <v>0.53912724169073356</v>
      </c>
      <c r="I34" s="9">
        <f t="shared" si="3"/>
        <v>0.19732443567455654</v>
      </c>
      <c r="J34" s="7">
        <f t="shared" si="4"/>
        <v>6</v>
      </c>
      <c r="K34" s="8">
        <f t="shared" si="5"/>
        <v>4.6406332192402693E-2</v>
      </c>
      <c r="L34" s="7">
        <f t="shared" si="6"/>
        <v>7</v>
      </c>
      <c r="M34" s="6">
        <f t="shared" si="7"/>
        <v>1</v>
      </c>
      <c r="N34" s="6">
        <f t="shared" si="8"/>
        <v>4.6406332192402693E-2</v>
      </c>
    </row>
    <row r="35" spans="1:14" x14ac:dyDescent="0.25">
      <c r="A35" s="7">
        <v>27</v>
      </c>
      <c r="B35" s="7" t="s">
        <v>101</v>
      </c>
      <c r="C35" s="9">
        <v>0.33228005987028097</v>
      </c>
      <c r="D35" s="9">
        <v>0.25116428456720702</v>
      </c>
      <c r="E35" s="9">
        <f t="shared" si="0"/>
        <v>0.32295903632496298</v>
      </c>
      <c r="F35" s="8">
        <f t="shared" si="1"/>
        <v>0.32295903632496298</v>
      </c>
      <c r="G35" s="7">
        <f t="shared" si="2"/>
        <v>26</v>
      </c>
      <c r="H35" s="9">
        <v>0.29101307189542486</v>
      </c>
      <c r="I35" s="9">
        <f t="shared" si="3"/>
        <v>0.3655608252595362</v>
      </c>
      <c r="J35" s="7">
        <f t="shared" si="4"/>
        <v>29</v>
      </c>
      <c r="K35" s="8">
        <f t="shared" si="5"/>
        <v>0.11806117184397799</v>
      </c>
      <c r="L35" s="7">
        <f t="shared" si="6"/>
        <v>27</v>
      </c>
      <c r="M35" s="6">
        <f t="shared" si="7"/>
        <v>1</v>
      </c>
      <c r="N35" s="6">
        <f t="shared" si="8"/>
        <v>0.11806117184397799</v>
      </c>
    </row>
    <row r="36" spans="1:14" x14ac:dyDescent="0.25">
      <c r="A36" s="7">
        <v>41</v>
      </c>
      <c r="B36" s="7" t="s">
        <v>102</v>
      </c>
      <c r="C36" s="9">
        <v>0.52912767884093004</v>
      </c>
      <c r="D36" s="9">
        <v>0.384972703764007</v>
      </c>
      <c r="E36" s="9">
        <f t="shared" si="0"/>
        <v>0.37445505529995138</v>
      </c>
      <c r="F36" s="8">
        <f t="shared" si="1"/>
        <v>0.37445505529995138</v>
      </c>
      <c r="G36" s="7">
        <f t="shared" si="2"/>
        <v>30</v>
      </c>
      <c r="H36" s="9">
        <v>0.45527477919528953</v>
      </c>
      <c r="I36" s="9">
        <f t="shared" si="3"/>
        <v>0.23366763015390188</v>
      </c>
      <c r="J36" s="7">
        <f t="shared" si="4"/>
        <v>17</v>
      </c>
      <c r="K36" s="8">
        <f t="shared" si="5"/>
        <v>8.7498025371087917E-2</v>
      </c>
      <c r="L36" s="7">
        <f t="shared" si="6"/>
        <v>26</v>
      </c>
      <c r="M36" s="6">
        <f t="shared" si="7"/>
        <v>1</v>
      </c>
      <c r="N36" s="6">
        <f t="shared" si="8"/>
        <v>8.7498025371087917E-2</v>
      </c>
    </row>
    <row r="37" spans="1:14" x14ac:dyDescent="0.25">
      <c r="A37" s="7">
        <v>44</v>
      </c>
      <c r="B37" s="7" t="s">
        <v>103</v>
      </c>
      <c r="C37" s="9">
        <v>0.33911633164594301</v>
      </c>
      <c r="D37" s="9">
        <v>0.24480192076830701</v>
      </c>
      <c r="E37" s="9">
        <f t="shared" si="0"/>
        <v>0.3852682633438157</v>
      </c>
      <c r="F37" s="8">
        <f t="shared" si="1"/>
        <v>0.3852682633438157</v>
      </c>
      <c r="G37" s="7">
        <f t="shared" si="2"/>
        <v>31</v>
      </c>
      <c r="H37" s="9">
        <v>0.2914116389779462</v>
      </c>
      <c r="I37" s="9">
        <f t="shared" si="3"/>
        <v>0.36506084347391232</v>
      </c>
      <c r="J37" s="7">
        <f t="shared" si="4"/>
        <v>28</v>
      </c>
      <c r="K37" s="8">
        <f t="shared" si="5"/>
        <v>0.14064635718002275</v>
      </c>
      <c r="L37" s="7">
        <f t="shared" si="6"/>
        <v>29</v>
      </c>
      <c r="M37" s="6">
        <f t="shared" si="7"/>
        <v>1</v>
      </c>
      <c r="N37" s="6">
        <f t="shared" si="8"/>
        <v>0.14064635718002275</v>
      </c>
    </row>
    <row r="38" spans="1:14" x14ac:dyDescent="0.25">
      <c r="A38" s="7">
        <v>47</v>
      </c>
      <c r="B38" s="7" t="s">
        <v>104</v>
      </c>
      <c r="C38" s="9">
        <v>0.47301766253288202</v>
      </c>
      <c r="D38" s="9">
        <v>0.36009465950833602</v>
      </c>
      <c r="E38" s="9">
        <f t="shared" si="0"/>
        <v>0.31359255141058789</v>
      </c>
      <c r="F38" s="8">
        <f t="shared" si="1"/>
        <v>0.31359255141058789</v>
      </c>
      <c r="G38" s="7">
        <f t="shared" si="2"/>
        <v>23</v>
      </c>
      <c r="H38" s="9">
        <v>0.41480645278758965</v>
      </c>
      <c r="I38" s="9">
        <f t="shared" si="3"/>
        <v>0.25646413648699889</v>
      </c>
      <c r="J38" s="7">
        <f t="shared" si="4"/>
        <v>20</v>
      </c>
      <c r="K38" s="8">
        <f t="shared" si="5"/>
        <v>8.0425242906271233E-2</v>
      </c>
      <c r="L38" s="7">
        <f t="shared" si="6"/>
        <v>23</v>
      </c>
      <c r="M38" s="6">
        <f t="shared" si="7"/>
        <v>1</v>
      </c>
      <c r="N38" s="6">
        <f t="shared" si="8"/>
        <v>8.0425242906271233E-2</v>
      </c>
    </row>
    <row r="39" spans="1:14" x14ac:dyDescent="0.25">
      <c r="A39" s="7">
        <v>50</v>
      </c>
      <c r="B39" s="7" t="s">
        <v>105</v>
      </c>
      <c r="C39" s="9">
        <v>0.49945054945054901</v>
      </c>
      <c r="D39" s="9">
        <v>0.39495228659331499</v>
      </c>
      <c r="E39" s="9">
        <f t="shared" si="0"/>
        <v>0.26458452426896967</v>
      </c>
      <c r="F39" s="8">
        <f t="shared" si="1"/>
        <v>0.26458452426896967</v>
      </c>
      <c r="G39" s="7">
        <f t="shared" si="2"/>
        <v>14</v>
      </c>
      <c r="H39" s="9">
        <v>0.44583567434518556</v>
      </c>
      <c r="I39" s="9">
        <f t="shared" si="3"/>
        <v>0.23861477410853821</v>
      </c>
      <c r="J39" s="7">
        <f t="shared" si="4"/>
        <v>18</v>
      </c>
      <c r="K39" s="8">
        <f t="shared" si="5"/>
        <v>6.3133776491055241E-2</v>
      </c>
      <c r="L39" s="7">
        <f t="shared" si="6"/>
        <v>18</v>
      </c>
      <c r="M39" s="6">
        <f t="shared" si="7"/>
        <v>1</v>
      </c>
      <c r="N39" s="6">
        <f t="shared" si="8"/>
        <v>6.3133776491055241E-2</v>
      </c>
    </row>
    <row r="40" spans="1:14" x14ac:dyDescent="0.25">
      <c r="A40" s="7">
        <v>52</v>
      </c>
      <c r="B40" s="7" t="s">
        <v>106</v>
      </c>
      <c r="C40" s="9">
        <v>0.45675697022352102</v>
      </c>
      <c r="D40" s="9">
        <v>0.35313117495059998</v>
      </c>
      <c r="E40" s="9">
        <f t="shared" si="0"/>
        <v>0.29344844812247856</v>
      </c>
      <c r="F40" s="8">
        <f t="shared" si="1"/>
        <v>0.29344844812247856</v>
      </c>
      <c r="G40" s="7">
        <f t="shared" si="2"/>
        <v>20</v>
      </c>
      <c r="H40" s="9">
        <v>0.40394670591424919</v>
      </c>
      <c r="I40" s="9">
        <f t="shared" si="3"/>
        <v>0.2633589460338055</v>
      </c>
      <c r="J40" s="7">
        <f t="shared" si="4"/>
        <v>22</v>
      </c>
      <c r="K40" s="8">
        <f t="shared" si="5"/>
        <v>7.7282274012791807E-2</v>
      </c>
      <c r="L40" s="7">
        <f t="shared" si="6"/>
        <v>22</v>
      </c>
      <c r="M40" s="6">
        <f t="shared" si="7"/>
        <v>1</v>
      </c>
      <c r="N40" s="6">
        <f t="shared" si="8"/>
        <v>7.7282274012791807E-2</v>
      </c>
    </row>
    <row r="41" spans="1:14" x14ac:dyDescent="0.25">
      <c r="A41" s="7">
        <v>54</v>
      </c>
      <c r="B41" s="7" t="s">
        <v>107</v>
      </c>
      <c r="C41" s="9">
        <v>0.522143992732228</v>
      </c>
      <c r="D41" s="9">
        <v>0.40494111715345599</v>
      </c>
      <c r="E41" s="9">
        <f t="shared" si="0"/>
        <v>0.28943189667340441</v>
      </c>
      <c r="F41" s="8">
        <f t="shared" si="1"/>
        <v>0.28943189667340441</v>
      </c>
      <c r="G41" s="7">
        <f t="shared" si="2"/>
        <v>18</v>
      </c>
      <c r="H41" s="9">
        <v>0.46208360247300911</v>
      </c>
      <c r="I41" s="9">
        <f t="shared" si="3"/>
        <v>0.23022452680436375</v>
      </c>
      <c r="J41" s="7">
        <f t="shared" si="4"/>
        <v>16</v>
      </c>
      <c r="K41" s="8">
        <f t="shared" si="5"/>
        <v>6.6634321453724041E-2</v>
      </c>
      <c r="L41" s="7">
        <f t="shared" si="6"/>
        <v>20</v>
      </c>
      <c r="M41" s="6">
        <f t="shared" si="7"/>
        <v>1</v>
      </c>
      <c r="N41" s="6">
        <f t="shared" si="8"/>
        <v>6.6634321453724041E-2</v>
      </c>
    </row>
    <row r="42" spans="1:14" x14ac:dyDescent="0.25">
      <c r="A42" s="7">
        <v>63</v>
      </c>
      <c r="B42" s="7" t="s">
        <v>228</v>
      </c>
      <c r="C42" s="9">
        <v>0.61585189470639301</v>
      </c>
      <c r="D42" s="9">
        <v>0.52782369146005503</v>
      </c>
      <c r="E42" s="9">
        <f t="shared" si="0"/>
        <v>0.16677577128612051</v>
      </c>
      <c r="F42" s="8">
        <f t="shared" si="1"/>
        <v>0.16677577128612051</v>
      </c>
      <c r="G42" s="7">
        <f t="shared" si="2"/>
        <v>3</v>
      </c>
      <c r="H42" s="9">
        <v>0.57076336954988005</v>
      </c>
      <c r="I42" s="9">
        <f t="shared" si="3"/>
        <v>0.18638718670278517</v>
      </c>
      <c r="J42" s="7">
        <f t="shared" si="4"/>
        <v>3</v>
      </c>
      <c r="K42" s="8">
        <f t="shared" si="5"/>
        <v>3.1084866820207141E-2</v>
      </c>
      <c r="L42" s="7">
        <f t="shared" si="6"/>
        <v>3</v>
      </c>
      <c r="M42" s="6">
        <f t="shared" si="7"/>
        <v>1</v>
      </c>
      <c r="N42" s="6">
        <f t="shared" si="8"/>
        <v>3.1084866820207141E-2</v>
      </c>
    </row>
    <row r="43" spans="1:14" x14ac:dyDescent="0.25">
      <c r="A43" s="7">
        <v>66</v>
      </c>
      <c r="B43" s="7" t="s">
        <v>108</v>
      </c>
      <c r="C43" s="9">
        <v>0.59639723581023396</v>
      </c>
      <c r="D43" s="9">
        <v>0.49951962160963698</v>
      </c>
      <c r="E43" s="9">
        <f t="shared" si="0"/>
        <v>0.19394155906913421</v>
      </c>
      <c r="F43" s="8">
        <f t="shared" si="1"/>
        <v>0.19394155906913421</v>
      </c>
      <c r="G43" s="7">
        <f t="shared" si="2"/>
        <v>6</v>
      </c>
      <c r="H43" s="9">
        <v>0.5467625899280576</v>
      </c>
      <c r="I43" s="9">
        <f t="shared" si="3"/>
        <v>0.19456886898096304</v>
      </c>
      <c r="J43" s="7">
        <f t="shared" si="4"/>
        <v>4</v>
      </c>
      <c r="K43" s="8">
        <f t="shared" si="5"/>
        <v>3.7734989796486075E-2</v>
      </c>
      <c r="L43" s="7">
        <f t="shared" si="6"/>
        <v>5</v>
      </c>
      <c r="M43" s="6">
        <f t="shared" si="7"/>
        <v>1</v>
      </c>
      <c r="N43" s="6">
        <f t="shared" si="8"/>
        <v>3.7734989796486075E-2</v>
      </c>
    </row>
    <row r="44" spans="1:14" x14ac:dyDescent="0.25">
      <c r="A44" s="7">
        <v>68</v>
      </c>
      <c r="B44" s="7" t="s">
        <v>109</v>
      </c>
      <c r="C44" s="9">
        <v>0.59477550053311201</v>
      </c>
      <c r="D44" s="9">
        <v>0.47144637697580899</v>
      </c>
      <c r="E44" s="9">
        <f t="shared" si="0"/>
        <v>0.2615973514282226</v>
      </c>
      <c r="F44" s="8">
        <f t="shared" si="1"/>
        <v>0.2615973514282226</v>
      </c>
      <c r="G44" s="7">
        <f t="shared" si="2"/>
        <v>12</v>
      </c>
      <c r="H44" s="9">
        <v>0.53173775808646806</v>
      </c>
      <c r="I44" s="9">
        <f t="shared" si="3"/>
        <v>0.20006662514664772</v>
      </c>
      <c r="J44" s="7">
        <f t="shared" si="4"/>
        <v>7</v>
      </c>
      <c r="K44" s="8">
        <f t="shared" si="5"/>
        <v>5.233689924754608E-2</v>
      </c>
      <c r="L44" s="7">
        <f t="shared" si="6"/>
        <v>11</v>
      </c>
      <c r="M44" s="6">
        <f t="shared" si="7"/>
        <v>1</v>
      </c>
      <c r="N44" s="6">
        <f t="shared" si="8"/>
        <v>5.233689924754608E-2</v>
      </c>
    </row>
    <row r="45" spans="1:14" x14ac:dyDescent="0.25">
      <c r="A45" s="7">
        <v>70</v>
      </c>
      <c r="B45" s="7" t="s">
        <v>110</v>
      </c>
      <c r="C45" s="9">
        <v>0.52302962218411897</v>
      </c>
      <c r="D45" s="9">
        <v>0.40758001122964599</v>
      </c>
      <c r="E45" s="9">
        <f t="shared" si="0"/>
        <v>0.28325631231563098</v>
      </c>
      <c r="F45" s="8">
        <f t="shared" si="1"/>
        <v>0.28325631231563098</v>
      </c>
      <c r="G45" s="7">
        <f t="shared" si="2"/>
        <v>17</v>
      </c>
      <c r="H45" s="9">
        <v>0.4638136105751231</v>
      </c>
      <c r="I45" s="9">
        <f t="shared" si="3"/>
        <v>0.229365797591603</v>
      </c>
      <c r="J45" s="7">
        <f t="shared" si="4"/>
        <v>15</v>
      </c>
      <c r="K45" s="8">
        <f t="shared" si="5"/>
        <v>6.4969309997130895E-2</v>
      </c>
      <c r="L45" s="7">
        <f t="shared" si="6"/>
        <v>19</v>
      </c>
      <c r="M45" s="6">
        <f t="shared" si="7"/>
        <v>1</v>
      </c>
      <c r="N45" s="6">
        <f t="shared" si="8"/>
        <v>6.4969309997130895E-2</v>
      </c>
    </row>
    <row r="46" spans="1:14" x14ac:dyDescent="0.25">
      <c r="A46" s="7">
        <v>73</v>
      </c>
      <c r="B46" s="7" t="s">
        <v>111</v>
      </c>
      <c r="C46" s="9">
        <v>0.58410165766970801</v>
      </c>
      <c r="D46" s="9">
        <v>0.46804843757086501</v>
      </c>
      <c r="E46" s="9">
        <f t="shared" si="0"/>
        <v>0.24795130329063844</v>
      </c>
      <c r="F46" s="8">
        <f t="shared" si="1"/>
        <v>0.24795130329063844</v>
      </c>
      <c r="G46" s="7">
        <f t="shared" si="2"/>
        <v>11</v>
      </c>
      <c r="H46" s="9">
        <v>0.52456842399143833</v>
      </c>
      <c r="I46" s="9">
        <f t="shared" si="3"/>
        <v>0.20280095762138473</v>
      </c>
      <c r="J46" s="7">
        <f t="shared" si="4"/>
        <v>8</v>
      </c>
      <c r="K46" s="8">
        <f t="shared" si="5"/>
        <v>5.0284761750811875E-2</v>
      </c>
      <c r="L46" s="7">
        <f t="shared" si="6"/>
        <v>10</v>
      </c>
      <c r="M46" s="6">
        <f t="shared" si="7"/>
        <v>1</v>
      </c>
      <c r="N46" s="6">
        <f t="shared" si="8"/>
        <v>5.0284761750811875E-2</v>
      </c>
    </row>
    <row r="47" spans="1:14" x14ac:dyDescent="0.25">
      <c r="A47" s="7">
        <v>76</v>
      </c>
      <c r="B47" s="7" t="s">
        <v>112</v>
      </c>
      <c r="C47" s="9">
        <v>0.48572832572832603</v>
      </c>
      <c r="D47" s="9">
        <v>0.40469527577507902</v>
      </c>
      <c r="E47" s="9">
        <f t="shared" si="0"/>
        <v>0.20023226067576691</v>
      </c>
      <c r="F47" s="8">
        <f t="shared" si="1"/>
        <v>0.20023226067576691</v>
      </c>
      <c r="G47" s="7">
        <f t="shared" si="2"/>
        <v>7</v>
      </c>
      <c r="H47" s="9">
        <v>0.44484092205389314</v>
      </c>
      <c r="I47" s="9">
        <f t="shared" si="3"/>
        <v>0.23914836394147165</v>
      </c>
      <c r="J47" s="7">
        <f t="shared" si="4"/>
        <v>19</v>
      </c>
      <c r="K47" s="8">
        <f t="shared" si="5"/>
        <v>4.7885217548911931E-2</v>
      </c>
      <c r="L47" s="7">
        <f t="shared" si="6"/>
        <v>9</v>
      </c>
      <c r="M47" s="6">
        <f t="shared" si="7"/>
        <v>1</v>
      </c>
      <c r="N47" s="6">
        <f t="shared" si="8"/>
        <v>4.7885217548911931E-2</v>
      </c>
    </row>
    <row r="48" spans="1:14" x14ac:dyDescent="0.25">
      <c r="A48" s="7">
        <v>81</v>
      </c>
      <c r="B48" s="7" t="s">
        <v>113</v>
      </c>
      <c r="C48" s="9">
        <v>0.44526375496313098</v>
      </c>
      <c r="D48" s="9">
        <v>0.33757498636611499</v>
      </c>
      <c r="E48" s="9">
        <f t="shared" si="0"/>
        <v>0.31900695533235618</v>
      </c>
      <c r="F48" s="8">
        <f t="shared" si="1"/>
        <v>0.31900695533235618</v>
      </c>
      <c r="G48" s="7">
        <f t="shared" si="2"/>
        <v>24</v>
      </c>
      <c r="H48" s="9">
        <v>0.39036144578313253</v>
      </c>
      <c r="I48" s="9">
        <f t="shared" si="3"/>
        <v>0.27252429734699241</v>
      </c>
      <c r="J48" s="7">
        <f t="shared" si="4"/>
        <v>23</v>
      </c>
      <c r="K48" s="8">
        <f t="shared" si="5"/>
        <v>8.6937146350753766E-2</v>
      </c>
      <c r="L48" s="7">
        <f t="shared" si="6"/>
        <v>25</v>
      </c>
      <c r="M48" s="6">
        <f t="shared" si="7"/>
        <v>1</v>
      </c>
      <c r="N48" s="6">
        <f t="shared" si="8"/>
        <v>8.6937146350753766E-2</v>
      </c>
    </row>
    <row r="49" spans="1:25" x14ac:dyDescent="0.25">
      <c r="A49" s="7">
        <v>85</v>
      </c>
      <c r="B49" s="7" t="s">
        <v>114</v>
      </c>
      <c r="C49" s="9">
        <v>0.54225443250938299</v>
      </c>
      <c r="D49" s="9">
        <v>0.42960649594003703</v>
      </c>
      <c r="E49" s="9">
        <f t="shared" si="0"/>
        <v>0.26221190236627373</v>
      </c>
      <c r="F49" s="8">
        <f t="shared" si="1"/>
        <v>0.26221190236627373</v>
      </c>
      <c r="G49" s="7">
        <f t="shared" si="2"/>
        <v>13</v>
      </c>
      <c r="H49" s="9">
        <v>0.48493516399694891</v>
      </c>
      <c r="I49" s="9">
        <f t="shared" si="3"/>
        <v>0.2193756745676492</v>
      </c>
      <c r="J49" s="7">
        <f t="shared" si="4"/>
        <v>14</v>
      </c>
      <c r="K49" s="8">
        <f t="shared" si="5"/>
        <v>5.7522912961267873E-2</v>
      </c>
      <c r="L49" s="7">
        <f t="shared" si="6"/>
        <v>12</v>
      </c>
      <c r="M49" s="6">
        <f t="shared" si="7"/>
        <v>1</v>
      </c>
      <c r="N49" s="6">
        <f t="shared" si="8"/>
        <v>5.7522912961267873E-2</v>
      </c>
    </row>
    <row r="50" spans="1:25" x14ac:dyDescent="0.25">
      <c r="A50" s="7">
        <v>86</v>
      </c>
      <c r="B50" s="7" t="s">
        <v>115</v>
      </c>
      <c r="C50" s="9">
        <v>0.43086291400564403</v>
      </c>
      <c r="D50" s="9">
        <v>0.32926654227070501</v>
      </c>
      <c r="E50" s="9">
        <f t="shared" si="0"/>
        <v>0.30855358407904077</v>
      </c>
      <c r="F50" s="8">
        <f t="shared" si="1"/>
        <v>0.30855358407904077</v>
      </c>
      <c r="G50" s="7">
        <f t="shared" si="2"/>
        <v>22</v>
      </c>
      <c r="H50" s="9">
        <v>0.3791970802919708</v>
      </c>
      <c r="I50" s="9">
        <f t="shared" si="3"/>
        <v>0.28054799008866954</v>
      </c>
      <c r="J50" s="7">
        <f t="shared" si="4"/>
        <v>25</v>
      </c>
      <c r="K50" s="8">
        <f t="shared" si="5"/>
        <v>8.65640878480302E-2</v>
      </c>
      <c r="L50" s="7">
        <f t="shared" si="6"/>
        <v>24</v>
      </c>
      <c r="M50" s="6">
        <f t="shared" si="7"/>
        <v>1</v>
      </c>
      <c r="N50" s="6">
        <f t="shared" si="8"/>
        <v>8.65640878480302E-2</v>
      </c>
    </row>
    <row r="51" spans="1:25" x14ac:dyDescent="0.25">
      <c r="A51" s="7">
        <v>88</v>
      </c>
      <c r="B51" s="7" t="s">
        <v>116</v>
      </c>
      <c r="C51" s="9">
        <v>0.56608187134502896</v>
      </c>
      <c r="D51" s="9">
        <v>0.51438434982738801</v>
      </c>
      <c r="E51" s="9">
        <f t="shared" si="0"/>
        <v>0.10050368277143171</v>
      </c>
      <c r="F51" s="8">
        <f t="shared" si="1"/>
        <v>0.10050368277143171</v>
      </c>
      <c r="G51" s="7">
        <f t="shared" si="2"/>
        <v>2</v>
      </c>
      <c r="H51" s="9">
        <v>0.54002320185614849</v>
      </c>
      <c r="I51" s="9">
        <f t="shared" si="3"/>
        <v>0.19699705190026739</v>
      </c>
      <c r="J51" s="7">
        <f t="shared" si="4"/>
        <v>5</v>
      </c>
      <c r="K51" s="8">
        <f t="shared" si="5"/>
        <v>1.9798929211091741E-2</v>
      </c>
      <c r="L51" s="7">
        <f t="shared" si="6"/>
        <v>1</v>
      </c>
      <c r="M51" s="6">
        <f t="shared" si="7"/>
        <v>1</v>
      </c>
      <c r="N51" s="6">
        <f t="shared" si="8"/>
        <v>1.9798929211091741E-2</v>
      </c>
    </row>
    <row r="52" spans="1:25" x14ac:dyDescent="0.25">
      <c r="A52" s="7">
        <v>91</v>
      </c>
      <c r="B52" s="7" t="s">
        <v>117</v>
      </c>
      <c r="C52" s="9">
        <v>0.30043620501635798</v>
      </c>
      <c r="D52" s="9">
        <v>0.21875</v>
      </c>
      <c r="E52" s="9">
        <f t="shared" si="0"/>
        <v>0.3734226515033508</v>
      </c>
      <c r="F52" s="8">
        <f t="shared" si="1"/>
        <v>0.3734226515033508</v>
      </c>
      <c r="G52" s="7">
        <f t="shared" si="2"/>
        <v>29</v>
      </c>
      <c r="H52" s="9">
        <v>0.2583201267828843</v>
      </c>
      <c r="I52" s="9">
        <f t="shared" si="3"/>
        <v>0.41182613235869991</v>
      </c>
      <c r="J52" s="7">
        <f t="shared" si="4"/>
        <v>30</v>
      </c>
      <c r="K52" s="8">
        <f t="shared" si="5"/>
        <v>0.15378520630375561</v>
      </c>
      <c r="L52" s="7">
        <f t="shared" si="6"/>
        <v>30</v>
      </c>
      <c r="M52" s="6">
        <f t="shared" si="7"/>
        <v>1</v>
      </c>
      <c r="N52" s="6">
        <f t="shared" si="8"/>
        <v>0.15378520630375561</v>
      </c>
    </row>
    <row r="53" spans="1:25" x14ac:dyDescent="0.25">
      <c r="A53" s="7">
        <v>94</v>
      </c>
      <c r="B53" s="7" t="s">
        <v>118</v>
      </c>
      <c r="C53" s="9">
        <v>0.13650075414781301</v>
      </c>
      <c r="D53" s="9">
        <v>7.7857142857142903E-2</v>
      </c>
      <c r="E53" s="9">
        <f t="shared" si="0"/>
        <v>0.75322069547649639</v>
      </c>
      <c r="F53" s="8">
        <f t="shared" si="1"/>
        <v>0.75322069547649639</v>
      </c>
      <c r="G53" s="7">
        <f t="shared" si="2"/>
        <v>33</v>
      </c>
      <c r="H53" s="9">
        <v>0.10638297872340426</v>
      </c>
      <c r="I53" s="9">
        <f t="shared" si="3"/>
        <v>1</v>
      </c>
      <c r="J53" s="7">
        <f t="shared" si="4"/>
        <v>33</v>
      </c>
      <c r="K53" s="8">
        <f t="shared" si="5"/>
        <v>0.75322069547649639</v>
      </c>
      <c r="L53" s="7">
        <f t="shared" si="6"/>
        <v>33</v>
      </c>
      <c r="M53" s="6">
        <f t="shared" si="7"/>
        <v>1</v>
      </c>
      <c r="N53" s="6">
        <f t="shared" si="8"/>
        <v>0.75322069547649639</v>
      </c>
    </row>
    <row r="54" spans="1:25" x14ac:dyDescent="0.25">
      <c r="A54" s="7">
        <v>95</v>
      </c>
      <c r="B54" s="7" t="s">
        <v>119</v>
      </c>
      <c r="C54" s="9">
        <v>0.36777777777777798</v>
      </c>
      <c r="D54" s="9">
        <v>0.247555326814205</v>
      </c>
      <c r="E54" s="9">
        <f t="shared" si="0"/>
        <v>0.48563871563871547</v>
      </c>
      <c r="F54" s="8">
        <f t="shared" si="1"/>
        <v>0.48563871563871547</v>
      </c>
      <c r="G54" s="7">
        <f t="shared" si="2"/>
        <v>32</v>
      </c>
      <c r="H54" s="9">
        <v>0.30537002404488378</v>
      </c>
      <c r="I54" s="9">
        <f>MIN($H$24:$H$56)/H54</f>
        <v>0.34837400644068428</v>
      </c>
      <c r="J54" s="7">
        <f t="shared" si="4"/>
        <v>27</v>
      </c>
      <c r="K54" s="8">
        <f t="shared" si="5"/>
        <v>0.16918390504976749</v>
      </c>
      <c r="L54" s="7">
        <f t="shared" si="6"/>
        <v>31</v>
      </c>
      <c r="M54" s="6">
        <f t="shared" si="7"/>
        <v>1</v>
      </c>
      <c r="N54" s="6">
        <f t="shared" si="8"/>
        <v>0.16918390504976749</v>
      </c>
    </row>
    <row r="55" spans="1:25" x14ac:dyDescent="0.25">
      <c r="A55" s="7">
        <v>97</v>
      </c>
      <c r="B55" s="7" t="s">
        <v>120</v>
      </c>
      <c r="C55" s="9">
        <v>0.134600760456274</v>
      </c>
      <c r="D55" s="9">
        <v>0.13013698630136999</v>
      </c>
      <c r="E55" s="9">
        <f t="shared" si="0"/>
        <v>3.4300580348209729E-2</v>
      </c>
      <c r="F55" s="8">
        <f t="shared" si="1"/>
        <v>3.4300580348209729E-2</v>
      </c>
      <c r="G55" s="7">
        <f t="shared" si="2"/>
        <v>1</v>
      </c>
      <c r="H55" s="9">
        <v>0.13236972232788133</v>
      </c>
      <c r="I55" s="9">
        <f t="shared" si="3"/>
        <v>0.80368060650525797</v>
      </c>
      <c r="J55" s="7">
        <f>RANK(I55,$I$24:$I$56,1)</f>
        <v>31</v>
      </c>
      <c r="K55" s="8">
        <f t="shared" si="5"/>
        <v>2.7566711217731528E-2</v>
      </c>
      <c r="L55" s="7">
        <f t="shared" si="6"/>
        <v>2</v>
      </c>
      <c r="M55" s="6">
        <f t="shared" si="7"/>
        <v>1</v>
      </c>
      <c r="N55" s="6">
        <f t="shared" si="8"/>
        <v>2.7566711217731528E-2</v>
      </c>
    </row>
    <row r="56" spans="1:25" x14ac:dyDescent="0.25">
      <c r="A56" s="7">
        <v>99</v>
      </c>
      <c r="B56" s="7" t="s">
        <v>121</v>
      </c>
      <c r="C56" s="9">
        <v>0.12980231256993699</v>
      </c>
      <c r="D56" s="9">
        <v>9.5752089136490207E-2</v>
      </c>
      <c r="E56" s="9">
        <f t="shared" si="0"/>
        <v>0.355608151639488</v>
      </c>
      <c r="F56" s="8">
        <f t="shared" si="1"/>
        <v>0.355608151639488</v>
      </c>
      <c r="G56" s="7">
        <f t="shared" si="2"/>
        <v>28</v>
      </c>
      <c r="H56" s="9">
        <v>0.11219160813974428</v>
      </c>
      <c r="I56" s="9">
        <f t="shared" si="3"/>
        <v>0.94822581195997402</v>
      </c>
      <c r="J56" s="7">
        <f t="shared" si="4"/>
        <v>32</v>
      </c>
      <c r="K56" s="8">
        <f t="shared" si="5"/>
        <v>0.33719682832793907</v>
      </c>
      <c r="L56" s="7">
        <f t="shared" si="6"/>
        <v>32</v>
      </c>
      <c r="M56" s="6">
        <f t="shared" si="7"/>
        <v>1</v>
      </c>
      <c r="N56" s="6">
        <f t="shared" si="8"/>
        <v>0.33719682832793907</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0.47236493227554643</v>
      </c>
      <c r="D58" s="29">
        <f>AVERAGE(D24:D56)</f>
        <v>0.37326067309884986</v>
      </c>
      <c r="E58" s="29">
        <f>AVERAGE(E24:E56)</f>
        <v>0.28664401099530823</v>
      </c>
      <c r="F58" s="29">
        <f>AVERAGE(F24:F56)</f>
        <v>0.28664401099530823</v>
      </c>
      <c r="G58" s="26" t="s">
        <v>124</v>
      </c>
      <c r="H58" s="29">
        <f>AVERAGE(H24:H56)</f>
        <v>0.42166340835112243</v>
      </c>
      <c r="I58" s="29">
        <f>AVERAGE(I24:I56)</f>
        <v>0.30831172552441288</v>
      </c>
      <c r="J58" s="26" t="s">
        <v>124</v>
      </c>
      <c r="K58" s="29">
        <f>AVERAGE(K24:K56)</f>
        <v>9.912110200030011E-2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0.14349395186537209</v>
      </c>
      <c r="D59" s="29">
        <f>_xlfn.STDEV.S(D24:D56)</f>
        <v>0.12382513545183597</v>
      </c>
      <c r="E59" s="29">
        <f>_xlfn.STDEV.S(E24:E56)</f>
        <v>0.11987875397829105</v>
      </c>
      <c r="F59" s="29">
        <f>_xlfn.STDEV.S(F24:F56)</f>
        <v>0.11987875397829105</v>
      </c>
      <c r="G59" s="26" t="s">
        <v>124</v>
      </c>
      <c r="H59" s="29">
        <f>_xlfn.STDEV.S(H24:H56)</f>
        <v>0.13292272037002317</v>
      </c>
      <c r="I59" s="29">
        <f>_xlfn.STDEV.S(I24:I56)</f>
        <v>0.20576351029275902</v>
      </c>
      <c r="J59" s="26" t="s">
        <v>124</v>
      </c>
      <c r="K59" s="29">
        <f>_xlfn.STDEV.S(K24:K56)</f>
        <v>0.13111522387159869</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2.0590514221941719E-2</v>
      </c>
      <c r="D60" s="29">
        <f>_xlfn.VAR.S(D24:D56)</f>
        <v>1.5332664169665527E-2</v>
      </c>
      <c r="E60" s="29">
        <f>_xlfn.VAR.S(E24:E56)</f>
        <v>1.4370915655387631E-2</v>
      </c>
      <c r="F60" s="29">
        <f>_xlfn.VAR.S(F24:F56)</f>
        <v>1.4370915655387631E-2</v>
      </c>
      <c r="G60" s="26" t="s">
        <v>124</v>
      </c>
      <c r="H60" s="29">
        <f>_xlfn.VAR.S(H24:H56)</f>
        <v>1.7668449590567376E-2</v>
      </c>
      <c r="I60" s="29">
        <f>_xlfn.VAR.S(I24:I56)</f>
        <v>4.2338622167998344E-2</v>
      </c>
      <c r="J60" s="26" t="s">
        <v>124</v>
      </c>
      <c r="K60" s="29">
        <f>_xlfn.VAR.S(K24:K56)</f>
        <v>1.7191201930899444E-2</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0.67725683734320397</v>
      </c>
      <c r="D61" s="29">
        <f>MAX(D24:D56)</f>
        <v>0.55853337888057297</v>
      </c>
      <c r="E61" s="29">
        <f>MAX(E24:E56)</f>
        <v>0.75322069547649639</v>
      </c>
      <c r="F61" s="29">
        <f>MAX(F24:F56)</f>
        <v>0.75322069547649639</v>
      </c>
      <c r="G61" s="26" t="s">
        <v>124</v>
      </c>
      <c r="H61" s="29">
        <f>MAX(H24:H56)</f>
        <v>0.60837118241767496</v>
      </c>
      <c r="I61" s="29">
        <f>MAX(I24:I56)</f>
        <v>1</v>
      </c>
      <c r="J61" s="26" t="s">
        <v>124</v>
      </c>
      <c r="K61" s="29">
        <f>MAX(K24:K56)</f>
        <v>0.75322069547649639</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0.12980231256993699</v>
      </c>
      <c r="D62" s="29">
        <f>MIN(D24:D56)</f>
        <v>7.7857142857142903E-2</v>
      </c>
      <c r="E62" s="29">
        <f>MIN(E24:E56)</f>
        <v>3.4300580348209729E-2</v>
      </c>
      <c r="F62" s="29">
        <f>MIN(F24:F56)</f>
        <v>3.4300580348209729E-2</v>
      </c>
      <c r="G62" s="26" t="s">
        <v>124</v>
      </c>
      <c r="H62" s="29">
        <f>MIN(H24:H56)</f>
        <v>0.10638297872340426</v>
      </c>
      <c r="I62" s="29">
        <f>MIN(I24:I56)</f>
        <v>0.17486524969943007</v>
      </c>
      <c r="J62" s="26" t="s">
        <v>124</v>
      </c>
      <c r="K62" s="29">
        <f>MIN(K24:K56)</f>
        <v>1.9798929211091741E-2</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8:L18"/>
    <mergeCell ref="B17:L17"/>
    <mergeCell ref="B16:L16"/>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5D06-A143-4D01-A5B6-6AF9A747DA6E}">
  <sheetPr>
    <tabColor rgb="FF00B050"/>
  </sheetPr>
  <dimension ref="A14:Y64"/>
  <sheetViews>
    <sheetView topLeftCell="B3" zoomScale="80" zoomScaleNormal="80" workbookViewId="0"/>
  </sheetViews>
  <sheetFormatPr baseColWidth="10" defaultColWidth="10.625" defaultRowHeight="15" x14ac:dyDescent="0.25"/>
  <cols>
    <col min="1" max="1" width="16.12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25</v>
      </c>
      <c r="C16" s="36"/>
      <c r="D16" s="36"/>
      <c r="E16" s="36"/>
      <c r="F16" s="36"/>
      <c r="G16" s="36"/>
      <c r="H16" s="36"/>
      <c r="I16" s="36"/>
      <c r="J16" s="36"/>
      <c r="K16" s="36"/>
      <c r="L16" s="36"/>
    </row>
    <row r="17" spans="1:14" s="3" customFormat="1" ht="44.1" customHeight="1" x14ac:dyDescent="0.25">
      <c r="A17" s="2" t="s">
        <v>66</v>
      </c>
      <c r="B17" s="36" t="s">
        <v>143</v>
      </c>
      <c r="C17" s="36"/>
      <c r="D17" s="36"/>
      <c r="E17" s="36"/>
      <c r="F17" s="36"/>
      <c r="G17" s="36"/>
      <c r="H17" s="36"/>
      <c r="I17" s="36"/>
      <c r="J17" s="36"/>
      <c r="K17" s="36"/>
      <c r="L17" s="36"/>
    </row>
    <row r="18" spans="1:14" s="3" customFormat="1" ht="44.1" customHeight="1" x14ac:dyDescent="0.25">
      <c r="A18" s="2" t="s">
        <v>68</v>
      </c>
      <c r="B18" s="36" t="s">
        <v>144</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248</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146</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6.8499779965128695</v>
      </c>
      <c r="D24" s="9">
        <v>8.8092587616598212</v>
      </c>
      <c r="E24" s="9">
        <f>(C24-D24)/D24</f>
        <v>-0.22241153519910775</v>
      </c>
      <c r="F24" s="8">
        <f>ABS(E24)</f>
        <v>0.22241153519910775</v>
      </c>
      <c r="G24" s="7">
        <f>RANK(F24,$F$24:$F$56,1)</f>
        <v>18</v>
      </c>
      <c r="H24" s="9">
        <v>7.7821992006385505</v>
      </c>
      <c r="I24" s="9">
        <f>MIN($H$24:$H$56)/H24</f>
        <v>0.10276880863502426</v>
      </c>
      <c r="J24" s="7">
        <f>RANK(I24,$I$24:$I$56,1)</f>
        <v>11</v>
      </c>
      <c r="K24" s="8">
        <f>I24*F24</f>
        <v>2.2856968499099066E-2</v>
      </c>
      <c r="L24" s="7">
        <f>RANK(K24,$K$24:$K$56,1)</f>
        <v>16</v>
      </c>
      <c r="M24" s="6">
        <f>IF(E24&gt;0,1,-1)</f>
        <v>-1</v>
      </c>
      <c r="N24" s="6">
        <f>K24*M24</f>
        <v>-2.2856968499099066E-2</v>
      </c>
    </row>
    <row r="25" spans="1:14" x14ac:dyDescent="0.25">
      <c r="A25" s="7">
        <v>8</v>
      </c>
      <c r="B25" s="7" t="s">
        <v>148</v>
      </c>
      <c r="C25" s="9">
        <v>10.6500163791024</v>
      </c>
      <c r="D25" s="9">
        <v>12.748829238660599</v>
      </c>
      <c r="E25" s="9">
        <f t="shared" ref="E25:E56" si="0">(C25-D25)/D25</f>
        <v>-0.16462789015901055</v>
      </c>
      <c r="F25" s="8">
        <f t="shared" ref="F25:F56" si="1">ABS(E25)</f>
        <v>0.16462789015901055</v>
      </c>
      <c r="G25" s="7">
        <f t="shared" ref="G25:G56" si="2">RANK(F25,$F$24:$F$56,1)</f>
        <v>13</v>
      </c>
      <c r="H25" s="9">
        <v>11.659907232485601</v>
      </c>
      <c r="I25" s="9">
        <f t="shared" ref="I25:I56" si="3">MIN($H$24:$H$56)/H25</f>
        <v>6.8591226710778164E-2</v>
      </c>
      <c r="J25" s="7">
        <f t="shared" ref="J25:J56" si="4">RANK(I25,$I$24:$I$56,1)</f>
        <v>3</v>
      </c>
      <c r="K25" s="8">
        <f t="shared" ref="K25:K56" si="5">I25*F25</f>
        <v>1.1292028936813778E-2</v>
      </c>
      <c r="L25" s="7">
        <f t="shared" ref="L25:L56" si="6">RANK(K25,$K$24:$K$56,1)</f>
        <v>9</v>
      </c>
      <c r="M25" s="6">
        <f t="shared" ref="M25:M56" si="7">IF(E25&gt;0,1,-1)</f>
        <v>-1</v>
      </c>
      <c r="N25" s="6">
        <f t="shared" ref="N25:N56" si="8">K25*M25</f>
        <v>-1.1292028936813778E-2</v>
      </c>
    </row>
    <row r="26" spans="1:14" x14ac:dyDescent="0.25">
      <c r="A26" s="7">
        <v>11</v>
      </c>
      <c r="B26" s="7" t="s">
        <v>149</v>
      </c>
      <c r="C26" s="9">
        <v>21.0672249539702</v>
      </c>
      <c r="D26" s="9">
        <v>30.056496806027599</v>
      </c>
      <c r="E26" s="9">
        <f t="shared" si="0"/>
        <v>-0.29907916115675431</v>
      </c>
      <c r="F26" s="8">
        <f t="shared" si="1"/>
        <v>0.29907916115675431</v>
      </c>
      <c r="G26" s="7">
        <f t="shared" si="2"/>
        <v>21</v>
      </c>
      <c r="H26" s="9">
        <v>25.310884528515601</v>
      </c>
      <c r="I26" s="9">
        <f t="shared" si="3"/>
        <v>3.1597763385512373E-2</v>
      </c>
      <c r="J26" s="7">
        <f t="shared" si="4"/>
        <v>1</v>
      </c>
      <c r="K26" s="8">
        <f t="shared" si="5"/>
        <v>9.4502325677686457E-3</v>
      </c>
      <c r="L26" s="7">
        <f t="shared" si="6"/>
        <v>6</v>
      </c>
      <c r="M26" s="6">
        <f t="shared" si="7"/>
        <v>-1</v>
      </c>
      <c r="N26" s="6">
        <f t="shared" si="8"/>
        <v>-9.4502325677686457E-3</v>
      </c>
    </row>
    <row r="27" spans="1:14" x14ac:dyDescent="0.25">
      <c r="A27" s="7">
        <v>13</v>
      </c>
      <c r="B27" s="7" t="s">
        <v>150</v>
      </c>
      <c r="C27" s="9">
        <v>7.0112148985388396</v>
      </c>
      <c r="D27" s="9">
        <v>8.5698071064262606</v>
      </c>
      <c r="E27" s="9">
        <f t="shared" si="0"/>
        <v>-0.18187016213219967</v>
      </c>
      <c r="F27" s="8">
        <f t="shared" si="1"/>
        <v>0.18187016213219967</v>
      </c>
      <c r="G27" s="7">
        <f t="shared" si="2"/>
        <v>15</v>
      </c>
      <c r="H27" s="9">
        <v>7.7761555087960401</v>
      </c>
      <c r="I27" s="9">
        <f t="shared" si="3"/>
        <v>0.10284868139601899</v>
      </c>
      <c r="J27" s="7">
        <f t="shared" si="4"/>
        <v>12</v>
      </c>
      <c r="K27" s="8">
        <f t="shared" si="5"/>
        <v>1.8705106360576922E-2</v>
      </c>
      <c r="L27" s="7">
        <f t="shared" si="6"/>
        <v>13</v>
      </c>
      <c r="M27" s="6">
        <f t="shared" si="7"/>
        <v>-1</v>
      </c>
      <c r="N27" s="6">
        <f t="shared" si="8"/>
        <v>-1.8705106360576922E-2</v>
      </c>
    </row>
    <row r="28" spans="1:14" x14ac:dyDescent="0.25">
      <c r="A28" s="7">
        <v>15</v>
      </c>
      <c r="B28" s="7" t="s">
        <v>151</v>
      </c>
      <c r="C28" s="9">
        <v>11.5492995519355</v>
      </c>
      <c r="D28" s="9">
        <v>6.4999748452985902</v>
      </c>
      <c r="E28" s="9">
        <f t="shared" si="0"/>
        <v>0.77682219190264545</v>
      </c>
      <c r="F28" s="8">
        <f t="shared" si="1"/>
        <v>0.77682219190264545</v>
      </c>
      <c r="G28" s="7">
        <f t="shared" si="2"/>
        <v>30</v>
      </c>
      <c r="H28" s="9">
        <v>9.0868228800684605</v>
      </c>
      <c r="I28" s="9">
        <f t="shared" si="3"/>
        <v>8.8013968244535265E-2</v>
      </c>
      <c r="J28" s="7">
        <f t="shared" si="4"/>
        <v>7</v>
      </c>
      <c r="K28" s="8">
        <f t="shared" si="5"/>
        <v>6.8371203729769722E-2</v>
      </c>
      <c r="L28" s="7">
        <f t="shared" si="6"/>
        <v>21</v>
      </c>
      <c r="M28" s="6">
        <f t="shared" si="7"/>
        <v>1</v>
      </c>
      <c r="N28" s="6">
        <f t="shared" si="8"/>
        <v>6.8371203729769722E-2</v>
      </c>
    </row>
    <row r="29" spans="1:14" x14ac:dyDescent="0.25">
      <c r="A29" s="7">
        <v>17</v>
      </c>
      <c r="B29" s="7" t="s">
        <v>152</v>
      </c>
      <c r="C29" s="9">
        <v>5.9139299891735799</v>
      </c>
      <c r="D29" s="9">
        <v>7.1672971348129701</v>
      </c>
      <c r="E29" s="9">
        <f t="shared" si="0"/>
        <v>-0.1748730549416655</v>
      </c>
      <c r="F29" s="8">
        <f t="shared" si="1"/>
        <v>0.1748730549416655</v>
      </c>
      <c r="G29" s="7">
        <f t="shared" si="2"/>
        <v>14</v>
      </c>
      <c r="H29" s="9">
        <v>6.51165644316547</v>
      </c>
      <c r="I29" s="9">
        <f t="shared" si="3"/>
        <v>0.12282087474831152</v>
      </c>
      <c r="J29" s="7">
        <f t="shared" si="4"/>
        <v>15</v>
      </c>
      <c r="K29" s="8">
        <f t="shared" si="5"/>
        <v>2.1478061577844897E-2</v>
      </c>
      <c r="L29" s="7">
        <f t="shared" si="6"/>
        <v>15</v>
      </c>
      <c r="M29" s="6">
        <f t="shared" si="7"/>
        <v>-1</v>
      </c>
      <c r="N29" s="6">
        <f t="shared" si="8"/>
        <v>-2.1478061577844897E-2</v>
      </c>
    </row>
    <row r="30" spans="1:14" x14ac:dyDescent="0.25">
      <c r="A30" s="7">
        <v>18</v>
      </c>
      <c r="B30" s="7" t="s">
        <v>153</v>
      </c>
      <c r="C30" s="9">
        <v>4.7626814549013199</v>
      </c>
      <c r="D30" s="9">
        <v>2.6745661186748801</v>
      </c>
      <c r="E30" s="9">
        <f t="shared" si="0"/>
        <v>0.7807304974240088</v>
      </c>
      <c r="F30" s="8">
        <f t="shared" si="1"/>
        <v>0.7807304974240088</v>
      </c>
      <c r="G30" s="7">
        <f t="shared" si="2"/>
        <v>31</v>
      </c>
      <c r="H30" s="9">
        <v>3.7198274313595499</v>
      </c>
      <c r="I30" s="9">
        <f t="shared" si="3"/>
        <v>0.2150011943209304</v>
      </c>
      <c r="J30" s="7">
        <f t="shared" si="4"/>
        <v>23</v>
      </c>
      <c r="K30" s="8">
        <f t="shared" si="5"/>
        <v>0.16785798938893598</v>
      </c>
      <c r="L30" s="7">
        <f t="shared" si="6"/>
        <v>29</v>
      </c>
      <c r="M30" s="6">
        <f t="shared" si="7"/>
        <v>1</v>
      </c>
      <c r="N30" s="6">
        <f t="shared" si="8"/>
        <v>0.16785798938893598</v>
      </c>
    </row>
    <row r="31" spans="1:14" x14ac:dyDescent="0.25">
      <c r="A31" s="7">
        <v>19</v>
      </c>
      <c r="B31" s="7" t="s">
        <v>154</v>
      </c>
      <c r="C31" s="9">
        <v>4.78355045382611</v>
      </c>
      <c r="D31" s="9">
        <v>4.4693004061915698</v>
      </c>
      <c r="E31" s="9">
        <f t="shared" si="0"/>
        <v>7.0313028678759701E-2</v>
      </c>
      <c r="F31" s="8">
        <f t="shared" si="1"/>
        <v>7.0313028678759701E-2</v>
      </c>
      <c r="G31" s="7">
        <f t="shared" si="2"/>
        <v>6</v>
      </c>
      <c r="H31" s="9">
        <v>4.6299459270306498</v>
      </c>
      <c r="I31" s="9">
        <f t="shared" si="3"/>
        <v>0.17273794403101839</v>
      </c>
      <c r="J31" s="7">
        <f t="shared" si="4"/>
        <v>19</v>
      </c>
      <c r="K31" s="8">
        <f t="shared" si="5"/>
        <v>1.2145728012562983E-2</v>
      </c>
      <c r="L31" s="7">
        <f t="shared" si="6"/>
        <v>10</v>
      </c>
      <c r="M31" s="6">
        <f t="shared" si="7"/>
        <v>1</v>
      </c>
      <c r="N31" s="6">
        <f t="shared" si="8"/>
        <v>1.2145728012562983E-2</v>
      </c>
    </row>
    <row r="32" spans="1:14" x14ac:dyDescent="0.25">
      <c r="A32" s="7">
        <v>20</v>
      </c>
      <c r="B32" s="7" t="s">
        <v>155</v>
      </c>
      <c r="C32" s="9">
        <v>4.67526526362699</v>
      </c>
      <c r="D32" s="9">
        <v>4.4559394967288002</v>
      </c>
      <c r="E32" s="9">
        <f t="shared" si="0"/>
        <v>4.9220993027217164E-2</v>
      </c>
      <c r="F32" s="8">
        <f t="shared" si="1"/>
        <v>4.9220993027217164E-2</v>
      </c>
      <c r="G32" s="7">
        <f t="shared" si="2"/>
        <v>2</v>
      </c>
      <c r="H32" s="9">
        <v>4.5681540743132096</v>
      </c>
      <c r="I32" s="9">
        <f t="shared" si="3"/>
        <v>0.17507451092929729</v>
      </c>
      <c r="J32" s="7">
        <f t="shared" si="4"/>
        <v>20</v>
      </c>
      <c r="K32" s="8">
        <f t="shared" si="5"/>
        <v>8.6173412816943976E-3</v>
      </c>
      <c r="L32" s="7">
        <f t="shared" si="6"/>
        <v>4</v>
      </c>
      <c r="M32" s="6">
        <f t="shared" si="7"/>
        <v>1</v>
      </c>
      <c r="N32" s="6">
        <f t="shared" si="8"/>
        <v>8.6173412816943976E-3</v>
      </c>
    </row>
    <row r="33" spans="1:14" x14ac:dyDescent="0.25">
      <c r="A33" s="7">
        <v>23</v>
      </c>
      <c r="B33" s="7" t="s">
        <v>156</v>
      </c>
      <c r="C33" s="9">
        <v>1.3658815274576899</v>
      </c>
      <c r="D33" s="9">
        <v>1.3511403022370501</v>
      </c>
      <c r="E33" s="9">
        <f t="shared" si="0"/>
        <v>1.0910210580080485E-2</v>
      </c>
      <c r="F33" s="8">
        <f t="shared" si="1"/>
        <v>1.0910210580080485E-2</v>
      </c>
      <c r="G33" s="7">
        <f t="shared" si="2"/>
        <v>1</v>
      </c>
      <c r="H33" s="9">
        <v>1.3396050243997</v>
      </c>
      <c r="I33" s="9">
        <f t="shared" si="3"/>
        <v>0.59701727437790952</v>
      </c>
      <c r="J33" s="7">
        <f t="shared" si="4"/>
        <v>30</v>
      </c>
      <c r="K33" s="8">
        <f t="shared" si="5"/>
        <v>6.5135841834086826E-3</v>
      </c>
      <c r="L33" s="7">
        <f t="shared" si="6"/>
        <v>2</v>
      </c>
      <c r="M33" s="6">
        <f t="shared" si="7"/>
        <v>1</v>
      </c>
      <c r="N33" s="6">
        <f t="shared" si="8"/>
        <v>6.5135841834086826E-3</v>
      </c>
    </row>
    <row r="34" spans="1:14" x14ac:dyDescent="0.25">
      <c r="A34" s="7">
        <v>25</v>
      </c>
      <c r="B34" s="7" t="s">
        <v>157</v>
      </c>
      <c r="C34" s="9">
        <v>4.12892453303572</v>
      </c>
      <c r="D34" s="9">
        <v>5.1759779717376402</v>
      </c>
      <c r="E34" s="9">
        <f t="shared" si="0"/>
        <v>-0.20229093794817896</v>
      </c>
      <c r="F34" s="8">
        <f t="shared" si="1"/>
        <v>0.20229093794817896</v>
      </c>
      <c r="G34" s="7">
        <f t="shared" si="2"/>
        <v>16</v>
      </c>
      <c r="H34" s="9">
        <v>4.3597863159179004</v>
      </c>
      <c r="I34" s="9">
        <f t="shared" si="3"/>
        <v>0.18344186674701293</v>
      </c>
      <c r="J34" s="7">
        <f t="shared" si="4"/>
        <v>21</v>
      </c>
      <c r="K34" s="8">
        <f t="shared" si="5"/>
        <v>3.7108627283218107E-2</v>
      </c>
      <c r="L34" s="7">
        <f t="shared" si="6"/>
        <v>17</v>
      </c>
      <c r="M34" s="6">
        <f t="shared" si="7"/>
        <v>-1</v>
      </c>
      <c r="N34" s="6">
        <f t="shared" si="8"/>
        <v>-3.7108627283218107E-2</v>
      </c>
    </row>
    <row r="35" spans="1:14" x14ac:dyDescent="0.25">
      <c r="A35" s="7">
        <v>27</v>
      </c>
      <c r="B35" s="7" t="s">
        <v>158</v>
      </c>
      <c r="C35" s="9">
        <v>0.82276279043526501</v>
      </c>
      <c r="D35" s="9">
        <v>0.923141061910009</v>
      </c>
      <c r="E35" s="9">
        <f t="shared" si="0"/>
        <v>-0.10873557207720569</v>
      </c>
      <c r="F35" s="8">
        <f t="shared" si="1"/>
        <v>0.10873557207720569</v>
      </c>
      <c r="G35" s="7">
        <f t="shared" si="2"/>
        <v>10</v>
      </c>
      <c r="H35" s="9">
        <v>0.87159330152782299</v>
      </c>
      <c r="I35" s="9">
        <f t="shared" si="3"/>
        <v>0.91759234382382615</v>
      </c>
      <c r="J35" s="7">
        <f t="shared" si="4"/>
        <v>32</v>
      </c>
      <c r="K35" s="8">
        <f t="shared" si="5"/>
        <v>9.9774928439347751E-2</v>
      </c>
      <c r="L35" s="7">
        <f t="shared" si="6"/>
        <v>26</v>
      </c>
      <c r="M35" s="6">
        <f t="shared" si="7"/>
        <v>-1</v>
      </c>
      <c r="N35" s="6">
        <f t="shared" si="8"/>
        <v>-9.9774928439347751E-2</v>
      </c>
    </row>
    <row r="36" spans="1:14" x14ac:dyDescent="0.25">
      <c r="A36" s="7">
        <v>41</v>
      </c>
      <c r="B36" s="7" t="s">
        <v>159</v>
      </c>
      <c r="C36" s="9">
        <v>6.4617573623704603</v>
      </c>
      <c r="D36" s="9">
        <v>6.8482752016293906</v>
      </c>
      <c r="E36" s="9">
        <f t="shared" si="0"/>
        <v>-5.6440173310641384E-2</v>
      </c>
      <c r="F36" s="8">
        <f t="shared" si="1"/>
        <v>5.6440173310641384E-2</v>
      </c>
      <c r="G36" s="7">
        <f t="shared" si="2"/>
        <v>5</v>
      </c>
      <c r="H36" s="9">
        <v>6.6520759560346505</v>
      </c>
      <c r="I36" s="9">
        <f t="shared" si="3"/>
        <v>0.12022823336593542</v>
      </c>
      <c r="J36" s="7">
        <f t="shared" si="4"/>
        <v>13</v>
      </c>
      <c r="K36" s="8">
        <f t="shared" si="5"/>
        <v>6.7857023280056324E-3</v>
      </c>
      <c r="L36" s="7">
        <f t="shared" si="6"/>
        <v>3</v>
      </c>
      <c r="M36" s="6">
        <f t="shared" si="7"/>
        <v>-1</v>
      </c>
      <c r="N36" s="6">
        <f t="shared" si="8"/>
        <v>-6.7857023280056324E-3</v>
      </c>
    </row>
    <row r="37" spans="1:14" x14ac:dyDescent="0.25">
      <c r="A37" s="7">
        <v>44</v>
      </c>
      <c r="B37" s="7" t="s">
        <v>160</v>
      </c>
      <c r="C37" s="9">
        <v>3.3590080369408599</v>
      </c>
      <c r="D37" s="9">
        <v>3.5587504175029001</v>
      </c>
      <c r="E37" s="9">
        <f t="shared" si="0"/>
        <v>-5.6127111240971819E-2</v>
      </c>
      <c r="F37" s="8">
        <f t="shared" si="1"/>
        <v>5.6127111240971819E-2</v>
      </c>
      <c r="G37" s="7">
        <f t="shared" si="2"/>
        <v>4</v>
      </c>
      <c r="H37" s="9">
        <v>3.4551330560502498</v>
      </c>
      <c r="I37" s="9">
        <f t="shared" si="3"/>
        <v>0.23147222623151867</v>
      </c>
      <c r="J37" s="7">
        <f t="shared" si="4"/>
        <v>26</v>
      </c>
      <c r="K37" s="8">
        <f t="shared" si="5"/>
        <v>1.2991867390891844E-2</v>
      </c>
      <c r="L37" s="7">
        <f t="shared" si="6"/>
        <v>12</v>
      </c>
      <c r="M37" s="6">
        <f t="shared" si="7"/>
        <v>-1</v>
      </c>
      <c r="N37" s="6">
        <f t="shared" si="8"/>
        <v>-1.2991867390891844E-2</v>
      </c>
    </row>
    <row r="38" spans="1:14" x14ac:dyDescent="0.25">
      <c r="A38" s="7">
        <v>47</v>
      </c>
      <c r="B38" s="7" t="s">
        <v>161</v>
      </c>
      <c r="C38" s="9">
        <v>7.5075859212504801</v>
      </c>
      <c r="D38" s="9">
        <v>5.5478858552776495</v>
      </c>
      <c r="E38" s="9">
        <f t="shared" si="0"/>
        <v>0.35323366721912403</v>
      </c>
      <c r="F38" s="8">
        <f t="shared" si="1"/>
        <v>0.35323366721912403</v>
      </c>
      <c r="G38" s="7">
        <f t="shared" si="2"/>
        <v>22</v>
      </c>
      <c r="H38" s="9">
        <v>6.5371716982555705</v>
      </c>
      <c r="I38" s="9">
        <f t="shared" si="3"/>
        <v>0.12234149221191147</v>
      </c>
      <c r="J38" s="7">
        <f t="shared" si="4"/>
        <v>14</v>
      </c>
      <c r="K38" s="8">
        <f t="shared" si="5"/>
        <v>4.3215133947073388E-2</v>
      </c>
      <c r="L38" s="7">
        <f t="shared" si="6"/>
        <v>19</v>
      </c>
      <c r="M38" s="6">
        <f t="shared" si="7"/>
        <v>1</v>
      </c>
      <c r="N38" s="6">
        <f t="shared" si="8"/>
        <v>4.3215133947073388E-2</v>
      </c>
    </row>
    <row r="39" spans="1:14" x14ac:dyDescent="0.25">
      <c r="A39" s="7">
        <v>50</v>
      </c>
      <c r="B39" s="7" t="s">
        <v>162</v>
      </c>
      <c r="C39" s="9">
        <v>3.5411569634636999</v>
      </c>
      <c r="D39" s="9">
        <v>4.6070114769127199</v>
      </c>
      <c r="E39" s="9">
        <f t="shared" si="0"/>
        <v>-0.23135486394821775</v>
      </c>
      <c r="F39" s="8">
        <f t="shared" si="1"/>
        <v>0.23135486394821775</v>
      </c>
      <c r="G39" s="7">
        <f t="shared" si="2"/>
        <v>19</v>
      </c>
      <c r="H39" s="9">
        <v>4.0738678544914606</v>
      </c>
      <c r="I39" s="9">
        <f t="shared" si="3"/>
        <v>0.19631646606512143</v>
      </c>
      <c r="J39" s="7">
        <f t="shared" si="4"/>
        <v>22</v>
      </c>
      <c r="K39" s="8">
        <f t="shared" si="5"/>
        <v>4.5418769297291078E-2</v>
      </c>
      <c r="L39" s="7">
        <f t="shared" si="6"/>
        <v>20</v>
      </c>
      <c r="M39" s="6">
        <f t="shared" si="7"/>
        <v>-1</v>
      </c>
      <c r="N39" s="6">
        <f t="shared" si="8"/>
        <v>-4.5418769297291078E-2</v>
      </c>
    </row>
    <row r="40" spans="1:14" x14ac:dyDescent="0.25">
      <c r="A40" s="7">
        <v>52</v>
      </c>
      <c r="B40" s="7" t="s">
        <v>163</v>
      </c>
      <c r="C40" s="9">
        <v>2.0983243962951903</v>
      </c>
      <c r="D40" s="9">
        <v>1.1861613462224301</v>
      </c>
      <c r="E40" s="9">
        <f t="shared" si="0"/>
        <v>0.76900419405650622</v>
      </c>
      <c r="F40" s="8">
        <f t="shared" si="1"/>
        <v>0.76900419405650622</v>
      </c>
      <c r="G40" s="7">
        <f t="shared" si="2"/>
        <v>29</v>
      </c>
      <c r="H40" s="9">
        <v>1.6597140487202</v>
      </c>
      <c r="I40" s="9">
        <f t="shared" si="3"/>
        <v>0.48187056139384965</v>
      </c>
      <c r="J40" s="7">
        <f t="shared" si="4"/>
        <v>29</v>
      </c>
      <c r="K40" s="8">
        <f t="shared" si="5"/>
        <v>0.37056048270423353</v>
      </c>
      <c r="L40" s="7">
        <f t="shared" si="6"/>
        <v>32</v>
      </c>
      <c r="M40" s="6">
        <f t="shared" si="7"/>
        <v>1</v>
      </c>
      <c r="N40" s="6">
        <f t="shared" si="8"/>
        <v>0.37056048270423353</v>
      </c>
    </row>
    <row r="41" spans="1:14" x14ac:dyDescent="0.25">
      <c r="A41" s="7">
        <v>54</v>
      </c>
      <c r="B41" s="7" t="s">
        <v>164</v>
      </c>
      <c r="C41" s="9">
        <v>6.1712736047062897</v>
      </c>
      <c r="D41" s="9">
        <v>4.1503490211005305</v>
      </c>
      <c r="E41" s="9">
        <f t="shared" si="0"/>
        <v>0.48692882775190777</v>
      </c>
      <c r="F41" s="8">
        <f t="shared" si="1"/>
        <v>0.48692882775190777</v>
      </c>
      <c r="G41" s="7">
        <f t="shared" si="2"/>
        <v>24</v>
      </c>
      <c r="H41" s="9">
        <v>5.1877246328171402</v>
      </c>
      <c r="I41" s="9">
        <f t="shared" si="3"/>
        <v>0.15416534165109619</v>
      </c>
      <c r="J41" s="7">
        <f t="shared" si="4"/>
        <v>18</v>
      </c>
      <c r="K41" s="8">
        <f t="shared" si="5"/>
        <v>7.5067549090140628E-2</v>
      </c>
      <c r="L41" s="7">
        <f t="shared" si="6"/>
        <v>22</v>
      </c>
      <c r="M41" s="6">
        <f t="shared" si="7"/>
        <v>1</v>
      </c>
      <c r="N41" s="6">
        <f t="shared" si="8"/>
        <v>7.5067549090140628E-2</v>
      </c>
    </row>
    <row r="42" spans="1:14" x14ac:dyDescent="0.25">
      <c r="A42" s="7">
        <v>63</v>
      </c>
      <c r="B42" s="7" t="s">
        <v>165</v>
      </c>
      <c r="C42" s="9">
        <v>8.4239666162844209</v>
      </c>
      <c r="D42" s="9">
        <v>9.8609389684150308</v>
      </c>
      <c r="E42" s="9">
        <f t="shared" si="0"/>
        <v>-0.14572368379251591</v>
      </c>
      <c r="F42" s="8">
        <f t="shared" si="1"/>
        <v>0.14572368379251591</v>
      </c>
      <c r="G42" s="7">
        <f t="shared" si="2"/>
        <v>11</v>
      </c>
      <c r="H42" s="9">
        <v>9.1064940105879408</v>
      </c>
      <c r="I42" s="9">
        <f t="shared" si="3"/>
        <v>8.7823847408254843E-2</v>
      </c>
      <c r="J42" s="7">
        <f t="shared" si="4"/>
        <v>6</v>
      </c>
      <c r="K42" s="8">
        <f t="shared" si="5"/>
        <v>1.2798014569162696E-2</v>
      </c>
      <c r="L42" s="7">
        <f t="shared" si="6"/>
        <v>11</v>
      </c>
      <c r="M42" s="6">
        <f t="shared" si="7"/>
        <v>-1</v>
      </c>
      <c r="N42" s="6">
        <f t="shared" si="8"/>
        <v>-1.2798014569162696E-2</v>
      </c>
    </row>
    <row r="43" spans="1:14" x14ac:dyDescent="0.25">
      <c r="A43" s="7">
        <v>66</v>
      </c>
      <c r="B43" s="7" t="s">
        <v>166</v>
      </c>
      <c r="C43" s="9">
        <v>7.2439931521814795</v>
      </c>
      <c r="D43" s="9">
        <v>9.1727655317159105</v>
      </c>
      <c r="E43" s="9">
        <f t="shared" si="0"/>
        <v>-0.21027163213378502</v>
      </c>
      <c r="F43" s="8">
        <f t="shared" si="1"/>
        <v>0.21027163213378502</v>
      </c>
      <c r="G43" s="7">
        <f t="shared" si="2"/>
        <v>17</v>
      </c>
      <c r="H43" s="9">
        <v>8.1485533162227703</v>
      </c>
      <c r="I43" s="9">
        <f t="shared" si="3"/>
        <v>9.8148384059514371E-2</v>
      </c>
      <c r="J43" s="7">
        <f t="shared" si="4"/>
        <v>8</v>
      </c>
      <c r="K43" s="8">
        <f t="shared" si="5"/>
        <v>2.0637820907487656E-2</v>
      </c>
      <c r="L43" s="7">
        <f t="shared" si="6"/>
        <v>14</v>
      </c>
      <c r="M43" s="6">
        <f t="shared" si="7"/>
        <v>-1</v>
      </c>
      <c r="N43" s="6">
        <f t="shared" si="8"/>
        <v>-2.0637820907487656E-2</v>
      </c>
    </row>
    <row r="44" spans="1:14" x14ac:dyDescent="0.25">
      <c r="A44" s="7">
        <v>68</v>
      </c>
      <c r="B44" s="7" t="s">
        <v>167</v>
      </c>
      <c r="C44" s="9">
        <v>13.004313363138801</v>
      </c>
      <c r="D44" s="9">
        <v>13.7286116621794</v>
      </c>
      <c r="E44" s="9">
        <f t="shared" si="0"/>
        <v>-5.2758306292248786E-2</v>
      </c>
      <c r="F44" s="8">
        <f t="shared" si="1"/>
        <v>5.2758306292248786E-2</v>
      </c>
      <c r="G44" s="7">
        <f t="shared" si="2"/>
        <v>3</v>
      </c>
      <c r="H44" s="9">
        <v>13.3544321409689</v>
      </c>
      <c r="I44" s="9">
        <f t="shared" si="3"/>
        <v>5.9887783469019649E-2</v>
      </c>
      <c r="J44" s="7">
        <f t="shared" si="4"/>
        <v>2</v>
      </c>
      <c r="K44" s="8">
        <f t="shared" si="5"/>
        <v>3.1595780234224121E-3</v>
      </c>
      <c r="L44" s="7">
        <f t="shared" si="6"/>
        <v>1</v>
      </c>
      <c r="M44" s="6">
        <f t="shared" si="7"/>
        <v>-1</v>
      </c>
      <c r="N44" s="6">
        <f t="shared" si="8"/>
        <v>-3.1595780234224121E-3</v>
      </c>
    </row>
    <row r="45" spans="1:14" x14ac:dyDescent="0.25">
      <c r="A45" s="7">
        <v>70</v>
      </c>
      <c r="B45" s="7" t="s">
        <v>168</v>
      </c>
      <c r="C45" s="9">
        <v>2.2868352385851498</v>
      </c>
      <c r="D45" s="9">
        <v>3.1873194053556602</v>
      </c>
      <c r="E45" s="9">
        <f t="shared" si="0"/>
        <v>-0.28252084345780493</v>
      </c>
      <c r="F45" s="8">
        <f t="shared" si="1"/>
        <v>0.28252084345780493</v>
      </c>
      <c r="G45" s="7">
        <f t="shared" si="2"/>
        <v>20</v>
      </c>
      <c r="H45" s="9">
        <v>2.7355940089688997</v>
      </c>
      <c r="I45" s="9">
        <f t="shared" si="3"/>
        <v>0.29235600669834422</v>
      </c>
      <c r="J45" s="7">
        <f t="shared" si="4"/>
        <v>27</v>
      </c>
      <c r="K45" s="8">
        <f t="shared" si="5"/>
        <v>8.2596665602371874E-2</v>
      </c>
      <c r="L45" s="7">
        <f t="shared" si="6"/>
        <v>24</v>
      </c>
      <c r="M45" s="6">
        <f t="shared" si="7"/>
        <v>-1</v>
      </c>
      <c r="N45" s="6">
        <f t="shared" si="8"/>
        <v>-8.2596665602371874E-2</v>
      </c>
    </row>
    <row r="46" spans="1:14" x14ac:dyDescent="0.25">
      <c r="A46" s="7">
        <v>73</v>
      </c>
      <c r="B46" s="7" t="s">
        <v>169</v>
      </c>
      <c r="C46" s="9">
        <v>7.5470482198382101</v>
      </c>
      <c r="D46" s="9">
        <v>8.4117615185266192</v>
      </c>
      <c r="E46" s="9">
        <f t="shared" si="0"/>
        <v>-0.10279812341135772</v>
      </c>
      <c r="F46" s="8">
        <f t="shared" si="1"/>
        <v>0.10279812341135772</v>
      </c>
      <c r="G46" s="7">
        <f t="shared" si="2"/>
        <v>9</v>
      </c>
      <c r="H46" s="9">
        <v>7.970145323961999</v>
      </c>
      <c r="I46" s="9">
        <f t="shared" si="3"/>
        <v>0.10034538993982779</v>
      </c>
      <c r="J46" s="7">
        <f t="shared" si="4"/>
        <v>10</v>
      </c>
      <c r="K46" s="8">
        <f t="shared" si="5"/>
        <v>1.0315317778795231E-2</v>
      </c>
      <c r="L46" s="7">
        <f t="shared" si="6"/>
        <v>8</v>
      </c>
      <c r="M46" s="6">
        <f t="shared" si="7"/>
        <v>-1</v>
      </c>
      <c r="N46" s="6">
        <f t="shared" si="8"/>
        <v>-1.0315317778795231E-2</v>
      </c>
    </row>
    <row r="47" spans="1:14" x14ac:dyDescent="0.25">
      <c r="A47" s="7">
        <v>76</v>
      </c>
      <c r="B47" s="7" t="s">
        <v>170</v>
      </c>
      <c r="C47" s="9">
        <v>6.1338860938229995</v>
      </c>
      <c r="D47" s="9">
        <v>6.6117499835107303</v>
      </c>
      <c r="E47" s="9">
        <f t="shared" si="0"/>
        <v>-7.2274948520360247E-2</v>
      </c>
      <c r="F47" s="8">
        <f t="shared" si="1"/>
        <v>7.2274948520360247E-2</v>
      </c>
      <c r="G47" s="7">
        <f t="shared" si="2"/>
        <v>7</v>
      </c>
      <c r="H47" s="9">
        <v>6.3560504307075005</v>
      </c>
      <c r="I47" s="9">
        <f t="shared" si="3"/>
        <v>0.12582772102408235</v>
      </c>
      <c r="J47" s="7">
        <f t="shared" si="4"/>
        <v>16</v>
      </c>
      <c r="K47" s="8">
        <f t="shared" si="5"/>
        <v>9.0941920594498019E-3</v>
      </c>
      <c r="L47" s="7">
        <f t="shared" si="6"/>
        <v>5</v>
      </c>
      <c r="M47" s="6">
        <f t="shared" si="7"/>
        <v>-1</v>
      </c>
      <c r="N47" s="6">
        <f t="shared" si="8"/>
        <v>-9.0941920594498019E-3</v>
      </c>
    </row>
    <row r="48" spans="1:14" x14ac:dyDescent="0.25">
      <c r="A48" s="7">
        <v>81</v>
      </c>
      <c r="B48" s="7" t="s">
        <v>171</v>
      </c>
      <c r="C48" s="9">
        <v>1.3255934846647</v>
      </c>
      <c r="D48" s="9">
        <v>0.82048929393808401</v>
      </c>
      <c r="E48" s="9">
        <f t="shared" si="0"/>
        <v>0.61561338393859932</v>
      </c>
      <c r="F48" s="8">
        <f t="shared" si="1"/>
        <v>0.61561338393859932</v>
      </c>
      <c r="G48" s="7">
        <f t="shared" si="2"/>
        <v>28</v>
      </c>
      <c r="H48" s="9">
        <v>1.0753299208364802</v>
      </c>
      <c r="I48" s="9">
        <f t="shared" si="3"/>
        <v>0.74374136245361522</v>
      </c>
      <c r="J48" s="7">
        <f t="shared" si="4"/>
        <v>31</v>
      </c>
      <c r="K48" s="8">
        <f t="shared" si="5"/>
        <v>0.45785713691517438</v>
      </c>
      <c r="L48" s="7">
        <f t="shared" si="6"/>
        <v>33</v>
      </c>
      <c r="M48" s="6">
        <f t="shared" si="7"/>
        <v>1</v>
      </c>
      <c r="N48" s="6">
        <f t="shared" si="8"/>
        <v>0.45785713691517438</v>
      </c>
    </row>
    <row r="49" spans="1:25" x14ac:dyDescent="0.25">
      <c r="A49" s="7">
        <v>85</v>
      </c>
      <c r="B49" s="7" t="s">
        <v>172</v>
      </c>
      <c r="C49" s="9">
        <v>4.8034584901128801</v>
      </c>
      <c r="D49" s="9">
        <v>2.5616578406258301</v>
      </c>
      <c r="E49" s="9">
        <f>(C49-D49)/D49</f>
        <v>0.87513664546993641</v>
      </c>
      <c r="F49" s="8">
        <f t="shared" si="1"/>
        <v>0.87513664546993641</v>
      </c>
      <c r="G49" s="7">
        <f t="shared" si="2"/>
        <v>32</v>
      </c>
      <c r="H49" s="9">
        <v>3.6850249297953996</v>
      </c>
      <c r="I49" s="9">
        <f t="shared" si="3"/>
        <v>0.21703173130350212</v>
      </c>
      <c r="J49" s="7">
        <f t="shared" si="4"/>
        <v>24</v>
      </c>
      <c r="K49" s="8">
        <f t="shared" si="5"/>
        <v>0.18993242129347943</v>
      </c>
      <c r="L49" s="7">
        <f t="shared" si="6"/>
        <v>30</v>
      </c>
      <c r="M49" s="6">
        <f t="shared" si="7"/>
        <v>1</v>
      </c>
      <c r="N49" s="6">
        <f t="shared" si="8"/>
        <v>0.18993242129347943</v>
      </c>
    </row>
    <row r="50" spans="1:25" x14ac:dyDescent="0.25">
      <c r="A50" s="7">
        <v>86</v>
      </c>
      <c r="B50" s="7" t="s">
        <v>173</v>
      </c>
      <c r="C50" s="9">
        <v>8.3894376979383001</v>
      </c>
      <c r="D50" s="9">
        <v>7.6229583898720508</v>
      </c>
      <c r="E50" s="9">
        <f t="shared" si="0"/>
        <v>0.10054879862450809</v>
      </c>
      <c r="F50" s="8">
        <f t="shared" si="1"/>
        <v>0.10054879862450809</v>
      </c>
      <c r="G50" s="7">
        <f t="shared" si="2"/>
        <v>8</v>
      </c>
      <c r="H50" s="9">
        <v>8.0092742674315414</v>
      </c>
      <c r="I50" s="9">
        <f t="shared" si="3"/>
        <v>9.9855157122311383E-2</v>
      </c>
      <c r="J50" s="7">
        <f t="shared" si="4"/>
        <v>9</v>
      </c>
      <c r="K50" s="8">
        <f t="shared" si="5"/>
        <v>1.0040316085109902E-2</v>
      </c>
      <c r="L50" s="7">
        <f t="shared" si="6"/>
        <v>7</v>
      </c>
      <c r="M50" s="6">
        <f t="shared" si="7"/>
        <v>1</v>
      </c>
      <c r="N50" s="6">
        <f t="shared" si="8"/>
        <v>1.0040316085109902E-2</v>
      </c>
    </row>
    <row r="51" spans="1:25" x14ac:dyDescent="0.25">
      <c r="A51" s="7">
        <v>88</v>
      </c>
      <c r="B51" s="7" t="s">
        <v>116</v>
      </c>
      <c r="C51" s="9">
        <v>12.848047863772299</v>
      </c>
      <c r="D51" s="9">
        <v>5.8915946582875094</v>
      </c>
      <c r="E51" s="9">
        <f t="shared" si="0"/>
        <v>1.1807419907442851</v>
      </c>
      <c r="F51" s="8">
        <f t="shared" si="1"/>
        <v>1.1807419907442851</v>
      </c>
      <c r="G51" s="7">
        <f t="shared" si="2"/>
        <v>33</v>
      </c>
      <c r="H51" s="9">
        <v>9.5941863313464495</v>
      </c>
      <c r="I51" s="9">
        <f t="shared" si="3"/>
        <v>8.3359579727676866E-2</v>
      </c>
      <c r="J51" s="7">
        <f t="shared" si="4"/>
        <v>5</v>
      </c>
      <c r="K51" s="8">
        <f t="shared" si="5"/>
        <v>9.8426156115264132E-2</v>
      </c>
      <c r="L51" s="7">
        <f t="shared" si="6"/>
        <v>25</v>
      </c>
      <c r="M51" s="6">
        <f t="shared" si="7"/>
        <v>1</v>
      </c>
      <c r="N51" s="6">
        <f t="shared" si="8"/>
        <v>9.8426156115264132E-2</v>
      </c>
    </row>
    <row r="52" spans="1:25" x14ac:dyDescent="0.25">
      <c r="A52" s="7">
        <v>91</v>
      </c>
      <c r="B52" s="7" t="s">
        <v>174</v>
      </c>
      <c r="C52" s="9">
        <v>4.2794440380395002</v>
      </c>
      <c r="D52" s="9">
        <v>2.7155937750234997</v>
      </c>
      <c r="E52" s="9">
        <f t="shared" si="0"/>
        <v>0.57587783467446918</v>
      </c>
      <c r="F52" s="8">
        <f t="shared" si="1"/>
        <v>0.57587783467446918</v>
      </c>
      <c r="G52" s="7">
        <f t="shared" si="2"/>
        <v>27</v>
      </c>
      <c r="H52" s="9">
        <v>3.4782298485632199</v>
      </c>
      <c r="I52" s="9">
        <f t="shared" si="3"/>
        <v>0.22993516105338127</v>
      </c>
      <c r="J52" s="7">
        <f t="shared" si="4"/>
        <v>25</v>
      </c>
      <c r="K52" s="8">
        <f t="shared" si="5"/>
        <v>0.13241456266294654</v>
      </c>
      <c r="L52" s="7">
        <f t="shared" si="6"/>
        <v>27</v>
      </c>
      <c r="M52" s="6">
        <f t="shared" si="7"/>
        <v>1</v>
      </c>
      <c r="N52" s="6">
        <f t="shared" si="8"/>
        <v>0.13241456266294654</v>
      </c>
    </row>
    <row r="53" spans="1:25" x14ac:dyDescent="0.25">
      <c r="A53" s="7">
        <v>94</v>
      </c>
      <c r="B53" s="7" t="s">
        <v>175</v>
      </c>
      <c r="C53" s="9">
        <v>3.46589907771838</v>
      </c>
      <c r="D53" s="9">
        <v>6.7803906796534497</v>
      </c>
      <c r="E53" s="9">
        <f t="shared" si="0"/>
        <v>-0.48883490030761406</v>
      </c>
      <c r="F53" s="8">
        <f t="shared" si="1"/>
        <v>0.48883490030761406</v>
      </c>
      <c r="G53" s="7">
        <f t="shared" si="2"/>
        <v>25</v>
      </c>
      <c r="H53" s="9">
        <v>5.1957535246868503</v>
      </c>
      <c r="I53" s="9">
        <f t="shared" si="3"/>
        <v>0.15392711309535495</v>
      </c>
      <c r="J53" s="7">
        <f t="shared" si="4"/>
        <v>17</v>
      </c>
      <c r="K53" s="8">
        <f t="shared" si="5"/>
        <v>7.5244944984606668E-2</v>
      </c>
      <c r="L53" s="7">
        <f t="shared" si="6"/>
        <v>23</v>
      </c>
      <c r="M53" s="6">
        <f t="shared" si="7"/>
        <v>-1</v>
      </c>
      <c r="N53" s="6">
        <f t="shared" si="8"/>
        <v>-7.5244944984606668E-2</v>
      </c>
    </row>
    <row r="54" spans="1:25" x14ac:dyDescent="0.25">
      <c r="A54" s="7">
        <v>95</v>
      </c>
      <c r="B54" s="7" t="s">
        <v>176</v>
      </c>
      <c r="C54" s="9">
        <v>13.130721573220701</v>
      </c>
      <c r="D54" s="9">
        <v>8.4559631012519212</v>
      </c>
      <c r="E54" s="9">
        <f t="shared" si="0"/>
        <v>0.55283572267204817</v>
      </c>
      <c r="F54" s="8">
        <f t="shared" si="1"/>
        <v>0.55283572267204817</v>
      </c>
      <c r="G54" s="7">
        <f t="shared" si="2"/>
        <v>26</v>
      </c>
      <c r="H54" s="9">
        <v>10.658225274805099</v>
      </c>
      <c r="I54" s="9">
        <f t="shared" si="3"/>
        <v>7.5037571433269112E-2</v>
      </c>
      <c r="J54" s="7">
        <f t="shared" si="4"/>
        <v>4</v>
      </c>
      <c r="K54" s="8">
        <f t="shared" si="5"/>
        <v>4.1483450030866766E-2</v>
      </c>
      <c r="L54" s="7">
        <f t="shared" si="6"/>
        <v>18</v>
      </c>
      <c r="M54" s="6">
        <f t="shared" si="7"/>
        <v>1</v>
      </c>
      <c r="N54" s="6">
        <f t="shared" si="8"/>
        <v>4.1483450030866766E-2</v>
      </c>
    </row>
    <row r="55" spans="1:25" x14ac:dyDescent="0.25">
      <c r="A55" s="7">
        <v>97</v>
      </c>
      <c r="B55" s="7" t="s">
        <v>177</v>
      </c>
      <c r="C55" s="9">
        <v>0.85850308280652499</v>
      </c>
      <c r="D55" s="9">
        <v>0.74855392990813208</v>
      </c>
      <c r="E55" s="9">
        <f t="shared" si="0"/>
        <v>0.14688207289471669</v>
      </c>
      <c r="F55" s="8">
        <f t="shared" si="1"/>
        <v>0.14688207289471669</v>
      </c>
      <c r="G55" s="7">
        <f t="shared" si="2"/>
        <v>12</v>
      </c>
      <c r="H55" s="9">
        <v>0.79976734041006192</v>
      </c>
      <c r="I55" s="9">
        <f t="shared" si="3"/>
        <v>1</v>
      </c>
      <c r="J55" s="7">
        <f t="shared" si="4"/>
        <v>33</v>
      </c>
      <c r="K55" s="8">
        <f t="shared" si="5"/>
        <v>0.14688207289471669</v>
      </c>
      <c r="L55" s="7">
        <f t="shared" si="6"/>
        <v>28</v>
      </c>
      <c r="M55" s="6">
        <f t="shared" si="7"/>
        <v>1</v>
      </c>
      <c r="N55" s="6">
        <f t="shared" si="8"/>
        <v>0.14688207289471669</v>
      </c>
    </row>
    <row r="56" spans="1:25" x14ac:dyDescent="0.25">
      <c r="A56" s="7">
        <v>99</v>
      </c>
      <c r="B56" s="7" t="s">
        <v>178</v>
      </c>
      <c r="C56" s="9">
        <v>2.2427956708827699</v>
      </c>
      <c r="D56" s="9">
        <v>1.51684868850929</v>
      </c>
      <c r="E56" s="9">
        <f t="shared" si="0"/>
        <v>0.478588924441051</v>
      </c>
      <c r="F56" s="8">
        <f t="shared" si="1"/>
        <v>0.478588924441051</v>
      </c>
      <c r="G56" s="7">
        <f t="shared" si="2"/>
        <v>23</v>
      </c>
      <c r="H56" s="9">
        <v>1.83504316661946</v>
      </c>
      <c r="I56" s="9">
        <f t="shared" si="3"/>
        <v>0.43583025999513875</v>
      </c>
      <c r="J56" s="7">
        <f t="shared" si="4"/>
        <v>28</v>
      </c>
      <c r="K56" s="8">
        <f t="shared" si="5"/>
        <v>0.20858353536993707</v>
      </c>
      <c r="L56" s="7">
        <f t="shared" si="6"/>
        <v>31</v>
      </c>
      <c r="M56" s="6">
        <f t="shared" si="7"/>
        <v>1</v>
      </c>
      <c r="N56" s="6">
        <f t="shared" si="8"/>
        <v>0.20858353536993707</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6.3243569618348676</v>
      </c>
      <c r="D58" s="29">
        <f>AVERAGE(D24:D56)</f>
        <v>6.2693139392661967</v>
      </c>
      <c r="E58" s="29">
        <f>AVERAGE(E24:E56)</f>
        <v>0.14455745709303708</v>
      </c>
      <c r="F58" s="29">
        <f>AVERAGE(F24:F56)</f>
        <v>0.32958732982210615</v>
      </c>
      <c r="G58" s="26" t="s">
        <v>124</v>
      </c>
      <c r="H58" s="29">
        <f>AVERAGE(H24:H56)</f>
        <v>6.2783129985000112</v>
      </c>
      <c r="I58" s="29">
        <f>AVERAGE(I24:I56)</f>
        <v>0.23900023778948182</v>
      </c>
      <c r="J58" s="26" t="s">
        <v>124</v>
      </c>
      <c r="K58" s="29">
        <f>AVERAGE(K24:K56)</f>
        <v>7.6899317888226307E-2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4.3816874889516226</v>
      </c>
      <c r="D59" s="29">
        <f>_xlfn.STDEV.S(D24:D56)</f>
        <v>5.4269365727934966</v>
      </c>
      <c r="E59" s="29">
        <f>_xlfn.STDEV.S(E24:E56)</f>
        <v>0.42079522257362334</v>
      </c>
      <c r="F59" s="29">
        <f>_xlfn.STDEV.S(F24:F56)</f>
        <v>0.29427211486719279</v>
      </c>
      <c r="G59" s="26" t="s">
        <v>124</v>
      </c>
      <c r="H59" s="29">
        <f>_xlfn.STDEV.S(H24:H56)</f>
        <v>4.7150842355833795</v>
      </c>
      <c r="I59" s="29">
        <f>_xlfn.STDEV.S(I24:I56)</f>
        <v>0.24383518749208272</v>
      </c>
      <c r="J59" s="26" t="s">
        <v>124</v>
      </c>
      <c r="K59" s="29">
        <f>_xlfn.STDEV.S(K24:K56)</f>
        <v>0.10473958610579799</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19.199185250835178</v>
      </c>
      <c r="D60" s="29">
        <f>_xlfn.VAR.S(D24:D56)</f>
        <v>29.451640565123625</v>
      </c>
      <c r="E60" s="29">
        <f>_xlfn.VAR.S(E24:E56)</f>
        <v>0.17706861934078519</v>
      </c>
      <c r="F60" s="29">
        <f>_xlfn.VAR.S(F24:F56)</f>
        <v>8.65960775884103E-2</v>
      </c>
      <c r="G60" s="26" t="s">
        <v>124</v>
      </c>
      <c r="H60" s="29">
        <f>_xlfn.VAR.S(H24:H56)</f>
        <v>22.232019348646901</v>
      </c>
      <c r="I60" s="29">
        <f>_xlfn.VAR.S(I24:I56)</f>
        <v>5.9455598659299135E-2</v>
      </c>
      <c r="J60" s="26" t="s">
        <v>124</v>
      </c>
      <c r="K60" s="29">
        <f>_xlfn.VAR.S(K24:K56)</f>
        <v>1.097038089761387E-2</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21.0672249539702</v>
      </c>
      <c r="D61" s="29">
        <f>MAX(D24:D56)</f>
        <v>30.056496806027599</v>
      </c>
      <c r="E61" s="29">
        <f>MAX(E24:E56)</f>
        <v>1.1807419907442851</v>
      </c>
      <c r="F61" s="29">
        <f>MAX(F24:F56)</f>
        <v>1.1807419907442851</v>
      </c>
      <c r="G61" s="26" t="s">
        <v>124</v>
      </c>
      <c r="H61" s="29">
        <f>MAX(H24:H56)</f>
        <v>25.310884528515601</v>
      </c>
      <c r="I61" s="29">
        <f>MAX(I24:I56)</f>
        <v>1</v>
      </c>
      <c r="J61" s="26" t="s">
        <v>124</v>
      </c>
      <c r="K61" s="29">
        <f>MAX(K24:K56)</f>
        <v>0.45785713691517438</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0.82276279043526501</v>
      </c>
      <c r="D62" s="29">
        <f>MIN(D24:D56)</f>
        <v>0.74855392990813208</v>
      </c>
      <c r="E62" s="29">
        <f>MIN(E24:E56)</f>
        <v>-0.48883490030761406</v>
      </c>
      <c r="F62" s="29">
        <f>MIN(F24:F56)</f>
        <v>1.0910210580080485E-2</v>
      </c>
      <c r="G62" s="26" t="s">
        <v>124</v>
      </c>
      <c r="H62" s="29">
        <f>MIN(H24:H56)</f>
        <v>0.79976734041006192</v>
      </c>
      <c r="I62" s="29">
        <f>MIN(I24:I56)</f>
        <v>3.1597763385512373E-2</v>
      </c>
      <c r="J62" s="26" t="s">
        <v>124</v>
      </c>
      <c r="K62" s="29">
        <f>MIN(K24:K56)</f>
        <v>3.1595780234224121E-3</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14:L14"/>
    <mergeCell ref="B15:F15"/>
    <mergeCell ref="H15:L15"/>
    <mergeCell ref="B18:L18"/>
    <mergeCell ref="B17:L17"/>
    <mergeCell ref="B16:L16"/>
    <mergeCell ref="B20:L20"/>
    <mergeCell ref="B19:L19"/>
    <mergeCell ref="A63:L63"/>
    <mergeCell ref="A64:L64"/>
    <mergeCell ref="B21:D21"/>
    <mergeCell ref="F21:I21"/>
    <mergeCell ref="K21:L21"/>
    <mergeCell ref="A22:L22"/>
    <mergeCell ref="A57:L57"/>
    <mergeCell ref="A58:B58"/>
    <mergeCell ref="A59:B59"/>
    <mergeCell ref="A60:B60"/>
    <mergeCell ref="A61:B61"/>
    <mergeCell ref="A62:B62"/>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1EE3B-F17F-47F7-B813-369118E6F22E}">
  <sheetPr>
    <tabColor rgb="FF00B050"/>
  </sheetPr>
  <dimension ref="A14:Y64"/>
  <sheetViews>
    <sheetView topLeftCell="B3" zoomScale="80" zoomScaleNormal="80" workbookViewId="0"/>
  </sheetViews>
  <sheetFormatPr baseColWidth="10" defaultColWidth="10.625" defaultRowHeight="15" x14ac:dyDescent="0.25"/>
  <cols>
    <col min="1" max="1" width="16" style="10" customWidth="1"/>
    <col min="2" max="2" width="16.875" style="10" customWidth="1"/>
    <col min="3"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27</v>
      </c>
      <c r="C16" s="36"/>
      <c r="D16" s="36"/>
      <c r="E16" s="36"/>
      <c r="F16" s="36"/>
      <c r="G16" s="36"/>
      <c r="H16" s="36"/>
      <c r="I16" s="36"/>
      <c r="J16" s="36"/>
      <c r="K16" s="36"/>
      <c r="L16" s="36"/>
    </row>
    <row r="17" spans="1:14" s="3" customFormat="1" ht="44.1" customHeight="1" x14ac:dyDescent="0.25">
      <c r="A17" s="2" t="s">
        <v>66</v>
      </c>
      <c r="B17" s="36" t="s">
        <v>179</v>
      </c>
      <c r="C17" s="36"/>
      <c r="D17" s="36"/>
      <c r="E17" s="36"/>
      <c r="F17" s="36"/>
      <c r="G17" s="36"/>
      <c r="H17" s="36"/>
      <c r="I17" s="36"/>
      <c r="J17" s="36"/>
      <c r="K17" s="36"/>
      <c r="L17" s="36"/>
    </row>
    <row r="18" spans="1:14" s="3" customFormat="1" ht="44.1" customHeight="1" x14ac:dyDescent="0.25">
      <c r="A18" s="2" t="s">
        <v>68</v>
      </c>
      <c r="B18" s="36" t="s">
        <v>180</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234</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181</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39.092746090899503</v>
      </c>
      <c r="D24" s="9">
        <v>35.668496410886299</v>
      </c>
      <c r="E24" s="9">
        <f>(C24-D24)/D24</f>
        <v>9.6002075348712967E-2</v>
      </c>
      <c r="F24" s="8">
        <f>ABS(E24)</f>
        <v>9.6002075348712967E-2</v>
      </c>
      <c r="G24" s="7">
        <f>RANK(F24,$F$24:$F$56,1)</f>
        <v>9</v>
      </c>
      <c r="H24" s="8">
        <v>37.464134260006404</v>
      </c>
      <c r="I24" s="9">
        <f>MIN($H$24:$H$56)/H24</f>
        <v>5.1762851777589117E-2</v>
      </c>
      <c r="J24" s="7">
        <f>RANK(I24,$I$24:$I$56,1)</f>
        <v>10</v>
      </c>
      <c r="K24" s="8">
        <f>I24*F24</f>
        <v>4.9693411966163711E-3</v>
      </c>
      <c r="L24" s="7">
        <f>RANK(K24,$K$24:$K$56,1)</f>
        <v>8</v>
      </c>
      <c r="M24" s="6">
        <f>IF(E24&gt;0,1,-1)</f>
        <v>1</v>
      </c>
      <c r="N24" s="6">
        <f>K24*M24</f>
        <v>4.9693411966163711E-3</v>
      </c>
    </row>
    <row r="25" spans="1:14" x14ac:dyDescent="0.25">
      <c r="A25" s="7">
        <v>8</v>
      </c>
      <c r="B25" s="7" t="s">
        <v>148</v>
      </c>
      <c r="C25" s="9">
        <v>46.081074757103302</v>
      </c>
      <c r="D25" s="9">
        <v>42.7548649912763</v>
      </c>
      <c r="E25" s="9">
        <f t="shared" ref="E25:E56" si="0">(C25-D25)/D25</f>
        <v>7.779722299452195E-2</v>
      </c>
      <c r="F25" s="8">
        <f t="shared" ref="F25:F56" si="1">ABS(E25)</f>
        <v>7.779722299452195E-2</v>
      </c>
      <c r="G25" s="7">
        <f t="shared" ref="G25:G56" si="2">RANK(F25,$F$24:$F$56,1)</f>
        <v>5</v>
      </c>
      <c r="H25" s="8">
        <v>44.4805943695143</v>
      </c>
      <c r="I25" s="9">
        <f t="shared" ref="I25:I56" si="3">MIN($H$24:$H$56)/H25</f>
        <v>4.3597673461070373E-2</v>
      </c>
      <c r="J25" s="7">
        <f t="shared" ref="J25:J56" si="4">RANK(I25,$I$24:$I$56,1)</f>
        <v>3</v>
      </c>
      <c r="K25" s="8">
        <f t="shared" ref="K25:K56" si="5">I25*F25</f>
        <v>3.3917779242932434E-3</v>
      </c>
      <c r="L25" s="7">
        <f t="shared" ref="L25:L56" si="6">RANK(K25,$K$24:$K$56,1)</f>
        <v>4</v>
      </c>
      <c r="M25" s="6">
        <f t="shared" ref="M25:M56" si="7">IF(E25&gt;0,1,-1)</f>
        <v>1</v>
      </c>
      <c r="N25" s="6">
        <f t="shared" ref="N25:N56" si="8">K25*M25</f>
        <v>3.3917779242932434E-3</v>
      </c>
    </row>
    <row r="26" spans="1:14" x14ac:dyDescent="0.25">
      <c r="A26" s="7">
        <v>11</v>
      </c>
      <c r="B26" s="7" t="s">
        <v>149</v>
      </c>
      <c r="C26" s="9">
        <v>72.552227701297596</v>
      </c>
      <c r="D26" s="9">
        <v>68.388085200907497</v>
      </c>
      <c r="E26" s="9">
        <f t="shared" si="0"/>
        <v>6.0889882910990491E-2</v>
      </c>
      <c r="F26" s="8">
        <f t="shared" si="1"/>
        <v>6.0889882910990491E-2</v>
      </c>
      <c r="G26" s="7">
        <f t="shared" si="2"/>
        <v>3</v>
      </c>
      <c r="H26" s="8">
        <v>70.586571614243198</v>
      </c>
      <c r="I26" s="9">
        <f t="shared" si="3"/>
        <v>2.7473361920372703E-2</v>
      </c>
      <c r="J26" s="7">
        <f t="shared" si="4"/>
        <v>1</v>
      </c>
      <c r="K26" s="8">
        <f t="shared" si="5"/>
        <v>1.6728497905027589E-3</v>
      </c>
      <c r="L26" s="7">
        <f t="shared" si="6"/>
        <v>3</v>
      </c>
      <c r="M26" s="6">
        <f t="shared" si="7"/>
        <v>1</v>
      </c>
      <c r="N26" s="6">
        <f t="shared" si="8"/>
        <v>1.6728497905027589E-3</v>
      </c>
    </row>
    <row r="27" spans="1:14" x14ac:dyDescent="0.25">
      <c r="A27" s="7">
        <v>13</v>
      </c>
      <c r="B27" s="7" t="s">
        <v>150</v>
      </c>
      <c r="C27" s="9">
        <v>31.648853620684598</v>
      </c>
      <c r="D27" s="9">
        <v>27.0243009689035</v>
      </c>
      <c r="E27" s="9">
        <f t="shared" si="0"/>
        <v>0.17112570856513581</v>
      </c>
      <c r="F27" s="8">
        <f t="shared" si="1"/>
        <v>0.17112570856513581</v>
      </c>
      <c r="G27" s="7">
        <f t="shared" si="2"/>
        <v>14</v>
      </c>
      <c r="H27" s="8">
        <v>29.3791719748262</v>
      </c>
      <c r="I27" s="9">
        <f t="shared" si="3"/>
        <v>6.6007661153216754E-2</v>
      </c>
      <c r="J27" s="7">
        <f t="shared" si="4"/>
        <v>20</v>
      </c>
      <c r="K27" s="8">
        <f t="shared" si="5"/>
        <v>1.1295607785571607E-2</v>
      </c>
      <c r="L27" s="7">
        <f t="shared" si="6"/>
        <v>16</v>
      </c>
      <c r="M27" s="6">
        <f t="shared" si="7"/>
        <v>1</v>
      </c>
      <c r="N27" s="6">
        <f t="shared" si="8"/>
        <v>1.1295607785571607E-2</v>
      </c>
    </row>
    <row r="28" spans="1:14" x14ac:dyDescent="0.25">
      <c r="A28" s="7">
        <v>15</v>
      </c>
      <c r="B28" s="7" t="s">
        <v>151</v>
      </c>
      <c r="C28" s="9">
        <v>55.520542198332301</v>
      </c>
      <c r="D28" s="9">
        <v>45.463601147054405</v>
      </c>
      <c r="E28" s="9">
        <f t="shared" si="0"/>
        <v>0.2212086327862193</v>
      </c>
      <c r="F28" s="8">
        <f t="shared" si="1"/>
        <v>0.2212086327862193</v>
      </c>
      <c r="G28" s="7">
        <f t="shared" si="2"/>
        <v>16</v>
      </c>
      <c r="H28" s="8">
        <v>50.615929370291695</v>
      </c>
      <c r="I28" s="9">
        <f t="shared" si="3"/>
        <v>3.8313045967987805E-2</v>
      </c>
      <c r="J28" s="7">
        <f t="shared" si="4"/>
        <v>2</v>
      </c>
      <c r="K28" s="8">
        <f t="shared" si="5"/>
        <v>8.4751765164541547E-3</v>
      </c>
      <c r="L28" s="7">
        <f t="shared" si="6"/>
        <v>11</v>
      </c>
      <c r="M28" s="6">
        <f t="shared" si="7"/>
        <v>1</v>
      </c>
      <c r="N28" s="6">
        <f t="shared" si="8"/>
        <v>8.4751765164541547E-3</v>
      </c>
    </row>
    <row r="29" spans="1:14" x14ac:dyDescent="0.25">
      <c r="A29" s="7">
        <v>17</v>
      </c>
      <c r="B29" s="7" t="s">
        <v>152</v>
      </c>
      <c r="C29" s="9">
        <v>36.933868639480295</v>
      </c>
      <c r="D29" s="9">
        <v>36.492106571795397</v>
      </c>
      <c r="E29" s="9">
        <f t="shared" si="0"/>
        <v>1.2105688303188681E-2</v>
      </c>
      <c r="F29" s="8">
        <f t="shared" si="1"/>
        <v>1.2105688303188681E-2</v>
      </c>
      <c r="G29" s="7">
        <f t="shared" si="2"/>
        <v>1</v>
      </c>
      <c r="H29" s="8">
        <v>36.723193838290499</v>
      </c>
      <c r="I29" s="9">
        <f t="shared" si="3"/>
        <v>5.2807237769564433E-2</v>
      </c>
      <c r="J29" s="7">
        <f t="shared" si="4"/>
        <v>11</v>
      </c>
      <c r="K29" s="8">
        <f t="shared" si="5"/>
        <v>6.3926796059071971E-4</v>
      </c>
      <c r="L29" s="7">
        <f t="shared" si="6"/>
        <v>1</v>
      </c>
      <c r="M29" s="6">
        <f t="shared" si="7"/>
        <v>1</v>
      </c>
      <c r="N29" s="6">
        <f t="shared" si="8"/>
        <v>6.3926796059071971E-4</v>
      </c>
    </row>
    <row r="30" spans="1:14" x14ac:dyDescent="0.25">
      <c r="A30" s="7">
        <v>18</v>
      </c>
      <c r="B30" s="7" t="s">
        <v>153</v>
      </c>
      <c r="C30" s="9">
        <v>43.7122818463546</v>
      </c>
      <c r="D30" s="9">
        <v>31.578190188462099</v>
      </c>
      <c r="E30" s="9">
        <f t="shared" si="0"/>
        <v>0.3842554492665638</v>
      </c>
      <c r="F30" s="8">
        <f t="shared" si="1"/>
        <v>0.3842554492665638</v>
      </c>
      <c r="G30" s="7">
        <f t="shared" si="2"/>
        <v>26</v>
      </c>
      <c r="H30" s="8">
        <v>37.652230426816701</v>
      </c>
      <c r="I30" s="9">
        <f t="shared" si="3"/>
        <v>5.1504264334238097E-2</v>
      </c>
      <c r="J30" s="7">
        <f t="shared" si="4"/>
        <v>9</v>
      </c>
      <c r="K30" s="8">
        <f t="shared" si="5"/>
        <v>1.9790794230896518E-2</v>
      </c>
      <c r="L30" s="7">
        <f t="shared" si="6"/>
        <v>22</v>
      </c>
      <c r="M30" s="6">
        <f t="shared" si="7"/>
        <v>1</v>
      </c>
      <c r="N30" s="6">
        <f t="shared" si="8"/>
        <v>1.9790794230896518E-2</v>
      </c>
    </row>
    <row r="31" spans="1:14" x14ac:dyDescent="0.25">
      <c r="A31" s="7">
        <v>19</v>
      </c>
      <c r="B31" s="7" t="s">
        <v>154</v>
      </c>
      <c r="C31" s="9">
        <v>32.943749684220499</v>
      </c>
      <c r="D31" s="9">
        <v>28.9345440103363</v>
      </c>
      <c r="E31" s="9">
        <f t="shared" si="0"/>
        <v>0.13856121846786282</v>
      </c>
      <c r="F31" s="8">
        <f t="shared" si="1"/>
        <v>0.13856121846786282</v>
      </c>
      <c r="G31" s="7">
        <f t="shared" si="2"/>
        <v>11</v>
      </c>
      <c r="H31" s="8">
        <v>30.984061388233901</v>
      </c>
      <c r="I31" s="9">
        <f t="shared" si="3"/>
        <v>6.2588645315969915E-2</v>
      </c>
      <c r="J31" s="7">
        <f t="shared" si="4"/>
        <v>18</v>
      </c>
      <c r="K31" s="8">
        <f t="shared" si="5"/>
        <v>8.6723589572336862E-3</v>
      </c>
      <c r="L31" s="7">
        <f t="shared" si="6"/>
        <v>13</v>
      </c>
      <c r="M31" s="6">
        <f t="shared" si="7"/>
        <v>1</v>
      </c>
      <c r="N31" s="6">
        <f t="shared" si="8"/>
        <v>8.6723589572336862E-3</v>
      </c>
    </row>
    <row r="32" spans="1:14" x14ac:dyDescent="0.25">
      <c r="A32" s="7">
        <v>20</v>
      </c>
      <c r="B32" s="7" t="s">
        <v>155</v>
      </c>
      <c r="C32" s="9">
        <v>38.579318803400298</v>
      </c>
      <c r="D32" s="9">
        <v>32.6541657973074</v>
      </c>
      <c r="E32" s="9">
        <f t="shared" si="0"/>
        <v>0.18145167274741636</v>
      </c>
      <c r="F32" s="8">
        <f t="shared" si="1"/>
        <v>0.18145167274741636</v>
      </c>
      <c r="G32" s="7">
        <f t="shared" si="2"/>
        <v>15</v>
      </c>
      <c r="H32" s="8">
        <v>35.685677101724195</v>
      </c>
      <c r="I32" s="9">
        <f t="shared" si="3"/>
        <v>5.434254261586402E-2</v>
      </c>
      <c r="J32" s="7">
        <f t="shared" si="4"/>
        <v>13</v>
      </c>
      <c r="K32" s="8">
        <f t="shared" si="5"/>
        <v>9.8605452589962863E-3</v>
      </c>
      <c r="L32" s="7">
        <f t="shared" si="6"/>
        <v>15</v>
      </c>
      <c r="M32" s="6">
        <f t="shared" si="7"/>
        <v>1</v>
      </c>
      <c r="N32" s="6">
        <f t="shared" si="8"/>
        <v>9.8605452589962863E-3</v>
      </c>
    </row>
    <row r="33" spans="1:14" x14ac:dyDescent="0.25">
      <c r="A33" s="7">
        <v>23</v>
      </c>
      <c r="B33" s="7" t="s">
        <v>156</v>
      </c>
      <c r="C33" s="9">
        <v>28.3812154542908</v>
      </c>
      <c r="D33" s="9">
        <v>26.368011645883701</v>
      </c>
      <c r="E33" s="9">
        <f t="shared" si="0"/>
        <v>7.635023207073631E-2</v>
      </c>
      <c r="F33" s="8">
        <f t="shared" si="1"/>
        <v>7.635023207073631E-2</v>
      </c>
      <c r="G33" s="7">
        <f t="shared" si="2"/>
        <v>4</v>
      </c>
      <c r="H33" s="8">
        <v>27.3910822190511</v>
      </c>
      <c r="I33" s="9">
        <f t="shared" si="3"/>
        <v>7.079860566179523E-2</v>
      </c>
      <c r="J33" s="7">
        <f t="shared" si="4"/>
        <v>22</v>
      </c>
      <c r="K33" s="8">
        <f t="shared" si="5"/>
        <v>5.4054899725626115E-3</v>
      </c>
      <c r="L33" s="7">
        <f t="shared" si="6"/>
        <v>9</v>
      </c>
      <c r="M33" s="6">
        <f t="shared" si="7"/>
        <v>1</v>
      </c>
      <c r="N33" s="6">
        <f t="shared" si="8"/>
        <v>5.4054899725626115E-3</v>
      </c>
    </row>
    <row r="34" spans="1:14" x14ac:dyDescent="0.25">
      <c r="A34" s="7">
        <v>25</v>
      </c>
      <c r="B34" s="7" t="s">
        <v>157</v>
      </c>
      <c r="C34" s="9">
        <v>21.887553675297998</v>
      </c>
      <c r="D34" s="9">
        <v>17.610241241450399</v>
      </c>
      <c r="E34" s="9">
        <f t="shared" si="0"/>
        <v>0.24288778189930768</v>
      </c>
      <c r="F34" s="8">
        <f t="shared" si="1"/>
        <v>0.24288778189930768</v>
      </c>
      <c r="G34" s="7">
        <f t="shared" si="2"/>
        <v>18</v>
      </c>
      <c r="H34" s="8">
        <v>19.797071630168602</v>
      </c>
      <c r="I34" s="9">
        <f t="shared" si="3"/>
        <v>9.7956428349797009E-2</v>
      </c>
      <c r="J34" s="7">
        <f t="shared" si="4"/>
        <v>25</v>
      </c>
      <c r="K34" s="8">
        <f t="shared" si="5"/>
        <v>2.3792419604660657E-2</v>
      </c>
      <c r="L34" s="7">
        <f t="shared" si="6"/>
        <v>24</v>
      </c>
      <c r="M34" s="6">
        <f t="shared" si="7"/>
        <v>1</v>
      </c>
      <c r="N34" s="6">
        <f t="shared" si="8"/>
        <v>2.3792419604660657E-2</v>
      </c>
    </row>
    <row r="35" spans="1:14" x14ac:dyDescent="0.25">
      <c r="A35" s="7">
        <v>27</v>
      </c>
      <c r="B35" s="7" t="s">
        <v>158</v>
      </c>
      <c r="C35" s="9">
        <v>47.598002802095003</v>
      </c>
      <c r="D35" s="9">
        <v>34.692236681456805</v>
      </c>
      <c r="E35" s="9">
        <f t="shared" si="0"/>
        <v>0.37200732368854161</v>
      </c>
      <c r="F35" s="8">
        <f t="shared" si="1"/>
        <v>0.37200732368854161</v>
      </c>
      <c r="G35" s="7">
        <f t="shared" si="2"/>
        <v>25</v>
      </c>
      <c r="H35" s="8">
        <v>41.319799895698502</v>
      </c>
      <c r="I35" s="9">
        <f t="shared" si="3"/>
        <v>4.6932715878865883E-2</v>
      </c>
      <c r="J35" s="7">
        <f t="shared" si="4"/>
        <v>6</v>
      </c>
      <c r="K35" s="8">
        <f t="shared" si="5"/>
        <v>1.7459314027531616E-2</v>
      </c>
      <c r="L35" s="7">
        <f t="shared" si="6"/>
        <v>19</v>
      </c>
      <c r="M35" s="6">
        <f t="shared" si="7"/>
        <v>1</v>
      </c>
      <c r="N35" s="6">
        <f t="shared" si="8"/>
        <v>1.7459314027531616E-2</v>
      </c>
    </row>
    <row r="36" spans="1:14" x14ac:dyDescent="0.25">
      <c r="A36" s="7">
        <v>41</v>
      </c>
      <c r="B36" s="7" t="s">
        <v>159</v>
      </c>
      <c r="C36" s="9">
        <v>41.756727976328001</v>
      </c>
      <c r="D36" s="9">
        <v>31.454884768193399</v>
      </c>
      <c r="E36" s="9">
        <f t="shared" si="0"/>
        <v>0.32751171349232339</v>
      </c>
      <c r="F36" s="8">
        <f t="shared" si="1"/>
        <v>0.32751171349232339</v>
      </c>
      <c r="G36" s="7">
        <f t="shared" si="2"/>
        <v>22</v>
      </c>
      <c r="H36" s="8">
        <v>36.684174752703598</v>
      </c>
      <c r="I36" s="9">
        <f t="shared" si="3"/>
        <v>5.2863406134916212E-2</v>
      </c>
      <c r="J36" s="7">
        <f t="shared" si="4"/>
        <v>12</v>
      </c>
      <c r="K36" s="8">
        <f t="shared" si="5"/>
        <v>1.731338472428701E-2</v>
      </c>
      <c r="L36" s="7">
        <f t="shared" si="6"/>
        <v>18</v>
      </c>
      <c r="M36" s="6">
        <f t="shared" si="7"/>
        <v>1</v>
      </c>
      <c r="N36" s="6">
        <f t="shared" si="8"/>
        <v>1.731338472428701E-2</v>
      </c>
    </row>
    <row r="37" spans="1:14" x14ac:dyDescent="0.25">
      <c r="A37" s="7">
        <v>44</v>
      </c>
      <c r="B37" s="7" t="s">
        <v>160</v>
      </c>
      <c r="C37" s="9">
        <v>26.896742721920798</v>
      </c>
      <c r="D37" s="9">
        <v>20.814551860511202</v>
      </c>
      <c r="E37" s="9">
        <f t="shared" si="0"/>
        <v>0.29220859051731796</v>
      </c>
      <c r="F37" s="8">
        <f t="shared" si="1"/>
        <v>0.29220859051731796</v>
      </c>
      <c r="G37" s="7">
        <f t="shared" si="2"/>
        <v>19</v>
      </c>
      <c r="H37" s="8">
        <v>23.9142432846097</v>
      </c>
      <c r="I37" s="9">
        <f t="shared" si="3"/>
        <v>8.1091858337179246E-2</v>
      </c>
      <c r="J37" s="7">
        <f t="shared" si="4"/>
        <v>23</v>
      </c>
      <c r="K37" s="8">
        <f t="shared" si="5"/>
        <v>2.3695737627137167E-2</v>
      </c>
      <c r="L37" s="7">
        <f t="shared" si="6"/>
        <v>23</v>
      </c>
      <c r="M37" s="6">
        <f t="shared" si="7"/>
        <v>1</v>
      </c>
      <c r="N37" s="6">
        <f t="shared" si="8"/>
        <v>2.3695737627137167E-2</v>
      </c>
    </row>
    <row r="38" spans="1:14" x14ac:dyDescent="0.25">
      <c r="A38" s="7">
        <v>47</v>
      </c>
      <c r="B38" s="7" t="s">
        <v>161</v>
      </c>
      <c r="C38" s="9">
        <v>33.064712185195503</v>
      </c>
      <c r="D38" s="9">
        <v>28.923541247484902</v>
      </c>
      <c r="E38" s="9">
        <f t="shared" si="0"/>
        <v>0.1431764838985857</v>
      </c>
      <c r="F38" s="8">
        <f t="shared" si="1"/>
        <v>0.1431764838985857</v>
      </c>
      <c r="G38" s="7">
        <f t="shared" si="2"/>
        <v>12</v>
      </c>
      <c r="H38" s="8">
        <v>31.014066146250499</v>
      </c>
      <c r="I38" s="9">
        <f t="shared" si="3"/>
        <v>6.2528093528002579E-2</v>
      </c>
      <c r="J38" s="7">
        <f t="shared" si="4"/>
        <v>17</v>
      </c>
      <c r="K38" s="8">
        <f t="shared" si="5"/>
        <v>8.9525525762213214E-3</v>
      </c>
      <c r="L38" s="7">
        <f t="shared" si="6"/>
        <v>14</v>
      </c>
      <c r="M38" s="6">
        <f t="shared" si="7"/>
        <v>1</v>
      </c>
      <c r="N38" s="6">
        <f t="shared" si="8"/>
        <v>8.9525525762213214E-3</v>
      </c>
    </row>
    <row r="39" spans="1:14" x14ac:dyDescent="0.25">
      <c r="A39" s="7">
        <v>50</v>
      </c>
      <c r="B39" s="7" t="s">
        <v>162</v>
      </c>
      <c r="C39" s="9">
        <v>38.5909581067449</v>
      </c>
      <c r="D39" s="9">
        <v>28.997481809847599</v>
      </c>
      <c r="E39" s="9">
        <f t="shared" si="0"/>
        <v>0.33083825553566992</v>
      </c>
      <c r="F39" s="8">
        <f t="shared" si="1"/>
        <v>0.33083825553566992</v>
      </c>
      <c r="G39" s="7">
        <f t="shared" si="2"/>
        <v>23</v>
      </c>
      <c r="H39" s="8">
        <v>33.796167409057198</v>
      </c>
      <c r="I39" s="9">
        <f t="shared" si="3"/>
        <v>5.7380779459528325E-2</v>
      </c>
      <c r="J39" s="7">
        <f t="shared" si="4"/>
        <v>15</v>
      </c>
      <c r="K39" s="8">
        <f t="shared" si="5"/>
        <v>1.8983756977667351E-2</v>
      </c>
      <c r="L39" s="7">
        <f t="shared" si="6"/>
        <v>20</v>
      </c>
      <c r="M39" s="6">
        <f t="shared" si="7"/>
        <v>1</v>
      </c>
      <c r="N39" s="6">
        <f t="shared" si="8"/>
        <v>1.8983756977667351E-2</v>
      </c>
    </row>
    <row r="40" spans="1:14" x14ac:dyDescent="0.25">
      <c r="A40" s="7">
        <v>52</v>
      </c>
      <c r="B40" s="7" t="s">
        <v>163</v>
      </c>
      <c r="C40" s="9">
        <v>29.786893475840898</v>
      </c>
      <c r="D40" s="9">
        <v>27.397970485792001</v>
      </c>
      <c r="E40" s="9">
        <f t="shared" si="0"/>
        <v>8.7193428844948254E-2</v>
      </c>
      <c r="F40" s="8">
        <f t="shared" si="1"/>
        <v>8.7193428844948254E-2</v>
      </c>
      <c r="G40" s="7">
        <f t="shared" si="2"/>
        <v>8</v>
      </c>
      <c r="H40" s="8">
        <v>28.638188380944001</v>
      </c>
      <c r="I40" s="9">
        <f t="shared" si="3"/>
        <v>6.771554132127984E-2</v>
      </c>
      <c r="J40" s="7">
        <f t="shared" si="4"/>
        <v>21</v>
      </c>
      <c r="K40" s="8">
        <f t="shared" si="5"/>
        <v>5.9043502338941671E-3</v>
      </c>
      <c r="L40" s="7">
        <f t="shared" si="6"/>
        <v>10</v>
      </c>
      <c r="M40" s="6">
        <f t="shared" si="7"/>
        <v>1</v>
      </c>
      <c r="N40" s="6">
        <f t="shared" si="8"/>
        <v>5.9043502338941671E-3</v>
      </c>
    </row>
    <row r="41" spans="1:14" x14ac:dyDescent="0.25">
      <c r="A41" s="7">
        <v>54</v>
      </c>
      <c r="B41" s="7" t="s">
        <v>164</v>
      </c>
      <c r="C41" s="9">
        <v>43.339343039461703</v>
      </c>
      <c r="D41" s="9">
        <v>39.406019120909605</v>
      </c>
      <c r="E41" s="9">
        <f t="shared" si="0"/>
        <v>9.9815307567188372E-2</v>
      </c>
      <c r="F41" s="8">
        <f t="shared" si="1"/>
        <v>9.9815307567188372E-2</v>
      </c>
      <c r="G41" s="7">
        <f t="shared" si="2"/>
        <v>10</v>
      </c>
      <c r="H41" s="8">
        <v>41.425062453445705</v>
      </c>
      <c r="I41" s="9">
        <f t="shared" si="3"/>
        <v>4.6813458177782527E-2</v>
      </c>
      <c r="J41" s="7">
        <f t="shared" si="4"/>
        <v>4</v>
      </c>
      <c r="K41" s="8">
        <f t="shared" si="5"/>
        <v>4.6726997262990727E-3</v>
      </c>
      <c r="L41" s="7">
        <f t="shared" si="6"/>
        <v>7</v>
      </c>
      <c r="M41" s="6">
        <f t="shared" si="7"/>
        <v>1</v>
      </c>
      <c r="N41" s="6">
        <f t="shared" si="8"/>
        <v>4.6726997262990727E-3</v>
      </c>
    </row>
    <row r="42" spans="1:14" x14ac:dyDescent="0.25">
      <c r="A42" s="7">
        <v>63</v>
      </c>
      <c r="B42" s="7" t="s">
        <v>165</v>
      </c>
      <c r="C42" s="9">
        <v>42.362160741276206</v>
      </c>
      <c r="D42" s="9">
        <v>39.144114081802201</v>
      </c>
      <c r="E42" s="9">
        <f t="shared" si="0"/>
        <v>8.2210230962157627E-2</v>
      </c>
      <c r="F42" s="8">
        <f t="shared" si="1"/>
        <v>8.2210230962157627E-2</v>
      </c>
      <c r="G42" s="7">
        <f t="shared" si="2"/>
        <v>6</v>
      </c>
      <c r="H42" s="8">
        <v>40.833665778947001</v>
      </c>
      <c r="I42" s="9">
        <f t="shared" si="3"/>
        <v>4.7491460579967018E-2</v>
      </c>
      <c r="J42" s="7">
        <f t="shared" si="4"/>
        <v>7</v>
      </c>
      <c r="K42" s="8">
        <f t="shared" si="5"/>
        <v>3.9042839430092928E-3</v>
      </c>
      <c r="L42" s="7">
        <f t="shared" si="6"/>
        <v>5</v>
      </c>
      <c r="M42" s="6">
        <f t="shared" si="7"/>
        <v>1</v>
      </c>
      <c r="N42" s="6">
        <f t="shared" si="8"/>
        <v>3.9042839430092928E-3</v>
      </c>
    </row>
    <row r="43" spans="1:14" x14ac:dyDescent="0.25">
      <c r="A43" s="7">
        <v>66</v>
      </c>
      <c r="B43" s="7" t="s">
        <v>166</v>
      </c>
      <c r="C43" s="9">
        <v>41.790421217672701</v>
      </c>
      <c r="D43" s="9">
        <v>41.035483976206301</v>
      </c>
      <c r="E43" s="9">
        <f t="shared" si="0"/>
        <v>1.8397181373665233E-2</v>
      </c>
      <c r="F43" s="8">
        <f t="shared" si="1"/>
        <v>1.8397181373665233E-2</v>
      </c>
      <c r="G43" s="7">
        <f t="shared" si="2"/>
        <v>2</v>
      </c>
      <c r="H43" s="8">
        <v>41.359868725543798</v>
      </c>
      <c r="I43" s="9">
        <f t="shared" si="3"/>
        <v>4.6887248157021624E-2</v>
      </c>
      <c r="J43" s="7">
        <f t="shared" si="4"/>
        <v>5</v>
      </c>
      <c r="K43" s="8">
        <f t="shared" si="5"/>
        <v>8.625932084567777E-4</v>
      </c>
      <c r="L43" s="7">
        <f t="shared" si="6"/>
        <v>2</v>
      </c>
      <c r="M43" s="6">
        <f t="shared" si="7"/>
        <v>1</v>
      </c>
      <c r="N43" s="6">
        <f t="shared" si="8"/>
        <v>8.625932084567777E-4</v>
      </c>
    </row>
    <row r="44" spans="1:14" x14ac:dyDescent="0.25">
      <c r="A44" s="7">
        <v>68</v>
      </c>
      <c r="B44" s="7" t="s">
        <v>167</v>
      </c>
      <c r="C44" s="9">
        <v>40.6050724487555</v>
      </c>
      <c r="D44" s="9">
        <v>34.809187685985506</v>
      </c>
      <c r="E44" s="9">
        <f t="shared" si="0"/>
        <v>0.16650445322237351</v>
      </c>
      <c r="F44" s="8">
        <f t="shared" si="1"/>
        <v>0.16650445322237351</v>
      </c>
      <c r="G44" s="7">
        <f t="shared" si="2"/>
        <v>13</v>
      </c>
      <c r="H44" s="8">
        <v>37.788949133821497</v>
      </c>
      <c r="I44" s="9">
        <f t="shared" si="3"/>
        <v>5.1317924237823297E-2</v>
      </c>
      <c r="J44" s="7">
        <f t="shared" si="4"/>
        <v>8</v>
      </c>
      <c r="K44" s="8">
        <f t="shared" si="5"/>
        <v>8.5446629157259566E-3</v>
      </c>
      <c r="L44" s="7">
        <f t="shared" si="6"/>
        <v>12</v>
      </c>
      <c r="M44" s="6">
        <f t="shared" si="7"/>
        <v>1</v>
      </c>
      <c r="N44" s="6">
        <f t="shared" si="8"/>
        <v>8.5446629157259566E-3</v>
      </c>
    </row>
    <row r="45" spans="1:14" x14ac:dyDescent="0.25">
      <c r="A45" s="7">
        <v>70</v>
      </c>
      <c r="B45" s="7" t="s">
        <v>168</v>
      </c>
      <c r="C45" s="9">
        <v>33.060494521457102</v>
      </c>
      <c r="D45" s="9">
        <v>26.713921985796599</v>
      </c>
      <c r="E45" s="9">
        <f t="shared" si="0"/>
        <v>0.23757546866517326</v>
      </c>
      <c r="F45" s="8">
        <f t="shared" si="1"/>
        <v>0.23757546866517326</v>
      </c>
      <c r="G45" s="7">
        <f t="shared" si="2"/>
        <v>17</v>
      </c>
      <c r="H45" s="8">
        <v>29.897662577983102</v>
      </c>
      <c r="I45" s="9">
        <f t="shared" si="3"/>
        <v>6.4862944506721767E-2</v>
      </c>
      <c r="J45" s="7">
        <f t="shared" si="4"/>
        <v>19</v>
      </c>
      <c r="K45" s="8">
        <f t="shared" si="5"/>
        <v>1.540984444018755E-2</v>
      </c>
      <c r="L45" s="7">
        <f t="shared" si="6"/>
        <v>17</v>
      </c>
      <c r="M45" s="6">
        <f t="shared" si="7"/>
        <v>1</v>
      </c>
      <c r="N45" s="6">
        <f t="shared" si="8"/>
        <v>1.540984444018755E-2</v>
      </c>
    </row>
    <row r="46" spans="1:14" x14ac:dyDescent="0.25">
      <c r="A46" s="7">
        <v>73</v>
      </c>
      <c r="B46" s="7" t="s">
        <v>169</v>
      </c>
      <c r="C46" s="9">
        <v>36.405199157222398</v>
      </c>
      <c r="D46" s="9">
        <v>27.511056552373599</v>
      </c>
      <c r="E46" s="9">
        <f t="shared" si="0"/>
        <v>0.32329338525827828</v>
      </c>
      <c r="F46" s="8">
        <f t="shared" si="1"/>
        <v>0.32329338525827828</v>
      </c>
      <c r="G46" s="7">
        <f t="shared" si="2"/>
        <v>21</v>
      </c>
      <c r="H46" s="8">
        <v>32.053368341756304</v>
      </c>
      <c r="I46" s="9">
        <f t="shared" si="3"/>
        <v>6.0500675248851311E-2</v>
      </c>
      <c r="J46" s="7">
        <f t="shared" si="4"/>
        <v>16</v>
      </c>
      <c r="K46" s="8">
        <f t="shared" si="5"/>
        <v>1.9559468111612868E-2</v>
      </c>
      <c r="L46" s="7">
        <f t="shared" si="6"/>
        <v>21</v>
      </c>
      <c r="M46" s="6">
        <f t="shared" si="7"/>
        <v>1</v>
      </c>
      <c r="N46" s="6">
        <f t="shared" si="8"/>
        <v>1.9559468111612868E-2</v>
      </c>
    </row>
    <row r="47" spans="1:14" x14ac:dyDescent="0.25">
      <c r="A47" s="7">
        <v>76</v>
      </c>
      <c r="B47" s="7" t="s">
        <v>170</v>
      </c>
      <c r="C47" s="9">
        <v>35.872469275069797</v>
      </c>
      <c r="D47" s="9">
        <v>33.115199656785606</v>
      </c>
      <c r="E47" s="9">
        <f t="shared" si="0"/>
        <v>8.3262962230674684E-2</v>
      </c>
      <c r="F47" s="8">
        <f t="shared" si="1"/>
        <v>8.3262962230674684E-2</v>
      </c>
      <c r="G47" s="7">
        <f t="shared" si="2"/>
        <v>7</v>
      </c>
      <c r="H47" s="8">
        <v>34.590583387525101</v>
      </c>
      <c r="I47" s="9">
        <f t="shared" si="3"/>
        <v>5.6062958145302329E-2</v>
      </c>
      <c r="J47" s="7">
        <f t="shared" si="4"/>
        <v>14</v>
      </c>
      <c r="K47" s="8">
        <f t="shared" si="5"/>
        <v>4.6679679665922033E-3</v>
      </c>
      <c r="L47" s="7">
        <f t="shared" si="6"/>
        <v>6</v>
      </c>
      <c r="M47" s="6">
        <f t="shared" si="7"/>
        <v>1</v>
      </c>
      <c r="N47" s="6">
        <f t="shared" si="8"/>
        <v>4.6679679665922033E-3</v>
      </c>
    </row>
    <row r="48" spans="1:14" x14ac:dyDescent="0.25">
      <c r="A48" s="7">
        <v>81</v>
      </c>
      <c r="B48" s="7" t="s">
        <v>171</v>
      </c>
      <c r="C48" s="9">
        <v>5.0944377057702299</v>
      </c>
      <c r="D48" s="9">
        <v>3.6613231933796198</v>
      </c>
      <c r="E48" s="9">
        <f t="shared" si="0"/>
        <v>0.39141983285768334</v>
      </c>
      <c r="F48" s="8">
        <f t="shared" si="1"/>
        <v>0.39141983285768334</v>
      </c>
      <c r="G48" s="7">
        <f t="shared" si="2"/>
        <v>27</v>
      </c>
      <c r="H48" s="8">
        <v>4.3843736203211101</v>
      </c>
      <c r="I48" s="9">
        <f t="shared" si="3"/>
        <v>0.44230957409473232</v>
      </c>
      <c r="J48" s="7">
        <f t="shared" si="4"/>
        <v>32</v>
      </c>
      <c r="K48" s="8">
        <f t="shared" si="5"/>
        <v>0.17312873956351324</v>
      </c>
      <c r="L48" s="7">
        <f t="shared" si="6"/>
        <v>31</v>
      </c>
      <c r="M48" s="6">
        <f t="shared" si="7"/>
        <v>1</v>
      </c>
      <c r="N48" s="6">
        <f t="shared" si="8"/>
        <v>0.17312873956351324</v>
      </c>
    </row>
    <row r="49" spans="1:25" x14ac:dyDescent="0.25">
      <c r="A49" s="7">
        <v>85</v>
      </c>
      <c r="B49" s="7" t="s">
        <v>172</v>
      </c>
      <c r="C49" s="9">
        <v>27.0594828276359</v>
      </c>
      <c r="D49" s="9">
        <v>20.114183313613502</v>
      </c>
      <c r="E49" s="9">
        <f t="shared" si="0"/>
        <v>0.3452936371183285</v>
      </c>
      <c r="F49" s="8">
        <f t="shared" si="1"/>
        <v>0.3452936371183285</v>
      </c>
      <c r="G49" s="7">
        <f t="shared" si="2"/>
        <v>24</v>
      </c>
      <c r="H49" s="8">
        <v>23.531434466158501</v>
      </c>
      <c r="I49" s="9">
        <f t="shared" si="3"/>
        <v>8.2411058767595469E-2</v>
      </c>
      <c r="J49" s="7">
        <f t="shared" si="4"/>
        <v>24</v>
      </c>
      <c r="K49" s="8">
        <f t="shared" si="5"/>
        <v>2.8456014220635355E-2</v>
      </c>
      <c r="L49" s="7">
        <f t="shared" si="6"/>
        <v>25</v>
      </c>
      <c r="M49" s="6">
        <f t="shared" si="7"/>
        <v>1</v>
      </c>
      <c r="N49" s="6">
        <f t="shared" si="8"/>
        <v>2.8456014220635355E-2</v>
      </c>
    </row>
    <row r="50" spans="1:25" x14ac:dyDescent="0.25">
      <c r="A50" s="7">
        <v>86</v>
      </c>
      <c r="B50" s="7" t="s">
        <v>173</v>
      </c>
      <c r="C50" s="9">
        <v>15.897984437593101</v>
      </c>
      <c r="D50" s="9">
        <v>7.9994884874146601</v>
      </c>
      <c r="E50" s="9">
        <f t="shared" si="0"/>
        <v>0.98737512562270602</v>
      </c>
      <c r="F50" s="8">
        <f t="shared" si="1"/>
        <v>0.98737512562270602</v>
      </c>
      <c r="G50" s="7">
        <f t="shared" si="2"/>
        <v>31</v>
      </c>
      <c r="H50" s="8">
        <v>11.980436651679399</v>
      </c>
      <c r="I50" s="9">
        <f t="shared" si="3"/>
        <v>0.16186809254607332</v>
      </c>
      <c r="J50" s="7">
        <f t="shared" si="4"/>
        <v>28</v>
      </c>
      <c r="K50" s="8">
        <f t="shared" si="5"/>
        <v>0.15982452821198695</v>
      </c>
      <c r="L50" s="7">
        <f t="shared" si="6"/>
        <v>30</v>
      </c>
      <c r="M50" s="6">
        <f t="shared" si="7"/>
        <v>1</v>
      </c>
      <c r="N50" s="6">
        <f t="shared" si="8"/>
        <v>0.15982452821198695</v>
      </c>
    </row>
    <row r="51" spans="1:25" x14ac:dyDescent="0.25">
      <c r="A51" s="7">
        <v>88</v>
      </c>
      <c r="B51" s="22" t="s">
        <v>182</v>
      </c>
      <c r="C51" s="9">
        <v>2.5312571910715698</v>
      </c>
      <c r="D51" s="9">
        <v>1.2656018154839799</v>
      </c>
      <c r="E51" s="9">
        <f t="shared" si="0"/>
        <v>1.0000423198694524</v>
      </c>
      <c r="F51" s="8">
        <f t="shared" si="1"/>
        <v>1.0000423198694524</v>
      </c>
      <c r="G51" s="7">
        <f t="shared" si="2"/>
        <v>32</v>
      </c>
      <c r="H51" s="8">
        <v>1.9392504286764098</v>
      </c>
      <c r="I51" s="9">
        <f t="shared" si="3"/>
        <v>1</v>
      </c>
      <c r="J51" s="7">
        <f t="shared" si="4"/>
        <v>33</v>
      </c>
      <c r="K51" s="8">
        <f t="shared" si="5"/>
        <v>1.0000423198694524</v>
      </c>
      <c r="L51" s="7">
        <f t="shared" si="6"/>
        <v>33</v>
      </c>
      <c r="M51" s="6">
        <f t="shared" si="7"/>
        <v>1</v>
      </c>
      <c r="N51" s="6">
        <f t="shared" si="8"/>
        <v>1.0000423198694524</v>
      </c>
    </row>
    <row r="52" spans="1:25" x14ac:dyDescent="0.25">
      <c r="A52" s="7">
        <v>91</v>
      </c>
      <c r="B52" s="7" t="s">
        <v>174</v>
      </c>
      <c r="C52" s="9">
        <v>7.7907827359180697</v>
      </c>
      <c r="D52" s="9">
        <v>5.9882324269749008</v>
      </c>
      <c r="E52" s="9">
        <f t="shared" si="0"/>
        <v>0.30101542164985245</v>
      </c>
      <c r="F52" s="8">
        <f t="shared" si="1"/>
        <v>0.30101542164985245</v>
      </c>
      <c r="G52" s="7">
        <f t="shared" si="2"/>
        <v>20</v>
      </c>
      <c r="H52" s="8">
        <v>6.8137630879546194</v>
      </c>
      <c r="I52" s="9">
        <f t="shared" si="3"/>
        <v>0.28460784498137598</v>
      </c>
      <c r="J52" s="7">
        <f t="shared" si="4"/>
        <v>31</v>
      </c>
      <c r="K52" s="8">
        <f t="shared" si="5"/>
        <v>8.5671350461924728E-2</v>
      </c>
      <c r="L52" s="7">
        <f t="shared" si="6"/>
        <v>26</v>
      </c>
      <c r="M52" s="6">
        <f t="shared" si="7"/>
        <v>1</v>
      </c>
      <c r="N52" s="6">
        <f t="shared" si="8"/>
        <v>8.5671350461924728E-2</v>
      </c>
    </row>
    <row r="53" spans="1:25" x14ac:dyDescent="0.25">
      <c r="A53" s="7">
        <v>94</v>
      </c>
      <c r="B53" s="7" t="s">
        <v>175</v>
      </c>
      <c r="C53" s="9">
        <v>15.2734535628268</v>
      </c>
      <c r="D53" s="9">
        <v>9.7400850239466195</v>
      </c>
      <c r="E53" s="9">
        <f t="shared" si="0"/>
        <v>0.56810269369066513</v>
      </c>
      <c r="F53" s="8">
        <f t="shared" si="1"/>
        <v>0.56810269369066513</v>
      </c>
      <c r="G53" s="7">
        <f t="shared" si="2"/>
        <v>28</v>
      </c>
      <c r="H53" s="8">
        <v>12.385552996686</v>
      </c>
      <c r="I53" s="9">
        <f t="shared" si="3"/>
        <v>0.15657358449762354</v>
      </c>
      <c r="J53" s="7">
        <f t="shared" si="4"/>
        <v>27</v>
      </c>
      <c r="K53" s="8">
        <f t="shared" si="5"/>
        <v>8.8949875113902899E-2</v>
      </c>
      <c r="L53" s="7">
        <f t="shared" si="6"/>
        <v>27</v>
      </c>
      <c r="M53" s="6">
        <f t="shared" si="7"/>
        <v>1</v>
      </c>
      <c r="N53" s="6">
        <f t="shared" si="8"/>
        <v>8.8949875113902899E-2</v>
      </c>
    </row>
    <row r="54" spans="1:25" x14ac:dyDescent="0.25">
      <c r="A54" s="7">
        <v>95</v>
      </c>
      <c r="B54" s="7" t="s">
        <v>176</v>
      </c>
      <c r="C54" s="9">
        <v>27.5560213297167</v>
      </c>
      <c r="D54" s="9">
        <v>11.283768943553699</v>
      </c>
      <c r="E54" s="9">
        <f t="shared" si="0"/>
        <v>1.4420937248506112</v>
      </c>
      <c r="F54" s="8">
        <f t="shared" si="1"/>
        <v>1.4420937248506112</v>
      </c>
      <c r="G54" s="7">
        <f t="shared" si="2"/>
        <v>33</v>
      </c>
      <c r="H54" s="8">
        <v>18.8624450026863</v>
      </c>
      <c r="I54" s="9">
        <f t="shared" si="3"/>
        <v>0.10281013030920599</v>
      </c>
      <c r="J54" s="7">
        <f t="shared" si="4"/>
        <v>26</v>
      </c>
      <c r="K54" s="8">
        <f t="shared" si="5"/>
        <v>0.14826184376997958</v>
      </c>
      <c r="L54" s="7">
        <f t="shared" si="6"/>
        <v>29</v>
      </c>
      <c r="M54" s="6">
        <f t="shared" si="7"/>
        <v>1</v>
      </c>
      <c r="N54" s="6">
        <f t="shared" si="8"/>
        <v>0.14826184376997958</v>
      </c>
    </row>
    <row r="55" spans="1:25" x14ac:dyDescent="0.25">
      <c r="A55" s="7">
        <v>97</v>
      </c>
      <c r="B55" s="7" t="s">
        <v>177</v>
      </c>
      <c r="C55" s="9">
        <v>11.6288144852884</v>
      </c>
      <c r="D55" s="9">
        <v>7.2813882272881898</v>
      </c>
      <c r="E55" s="9">
        <f t="shared" si="0"/>
        <v>0.59706008281601042</v>
      </c>
      <c r="F55" s="8">
        <f t="shared" si="1"/>
        <v>0.59706008281601042</v>
      </c>
      <c r="G55" s="7">
        <f t="shared" si="2"/>
        <v>29</v>
      </c>
      <c r="H55" s="8">
        <v>9.3063835974989093</v>
      </c>
      <c r="I55" s="9">
        <f t="shared" si="3"/>
        <v>0.20837851871886987</v>
      </c>
      <c r="J55" s="7">
        <f t="shared" si="4"/>
        <v>29</v>
      </c>
      <c r="K55" s="8">
        <f t="shared" si="5"/>
        <v>0.12441449564336601</v>
      </c>
      <c r="L55" s="7">
        <f t="shared" si="6"/>
        <v>28</v>
      </c>
      <c r="M55" s="6">
        <f t="shared" si="7"/>
        <v>1</v>
      </c>
      <c r="N55" s="6">
        <f t="shared" si="8"/>
        <v>0.12441449564336601</v>
      </c>
    </row>
    <row r="56" spans="1:25" x14ac:dyDescent="0.25">
      <c r="A56" s="7">
        <v>99</v>
      </c>
      <c r="B56" s="7" t="s">
        <v>178</v>
      </c>
      <c r="C56" s="9">
        <v>9.5449211109662304</v>
      </c>
      <c r="D56" s="9">
        <v>4.8772519368990901</v>
      </c>
      <c r="E56" s="9">
        <f t="shared" si="0"/>
        <v>0.95702851410107792</v>
      </c>
      <c r="F56" s="8">
        <f t="shared" si="1"/>
        <v>0.95702851410107792</v>
      </c>
      <c r="G56" s="7">
        <f t="shared" si="2"/>
        <v>30</v>
      </c>
      <c r="H56" s="8">
        <v>7.0815424215180398</v>
      </c>
      <c r="I56" s="9">
        <f t="shared" si="3"/>
        <v>0.27384576879519718</v>
      </c>
      <c r="J56" s="7">
        <f t="shared" si="4"/>
        <v>30</v>
      </c>
      <c r="K56" s="8">
        <f t="shared" si="5"/>
        <v>0.2620782092029349</v>
      </c>
      <c r="L56" s="7">
        <f t="shared" si="6"/>
        <v>32</v>
      </c>
      <c r="M56" s="6">
        <f t="shared" si="7"/>
        <v>1</v>
      </c>
      <c r="N56" s="6">
        <f t="shared" si="8"/>
        <v>0.2620782092029349</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32.14666016749058</v>
      </c>
      <c r="D58" s="29">
        <f>AVERAGE(D24:D56)</f>
        <v>26.641320650180688</v>
      </c>
      <c r="E58" s="29">
        <f>AVERAGE(E24:E56)</f>
        <v>0.32775944555133157</v>
      </c>
      <c r="F58" s="29">
        <f>AVERAGE(F24:F56)</f>
        <v>0.32775944555133157</v>
      </c>
      <c r="G58" s="26" t="s">
        <v>124</v>
      </c>
      <c r="H58" s="29">
        <f>AVERAGE(H24:H56)</f>
        <v>29.404869719231264</v>
      </c>
      <c r="I58" s="29">
        <f>AVERAGE(I24:I56)</f>
        <v>0.12340624105307214</v>
      </c>
      <c r="J58" s="26" t="s">
        <v>124</v>
      </c>
      <c r="K58" s="29">
        <f>AVERAGE(K24:K56)</f>
        <v>7.0264352173778688E-2</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15.106877705155856</v>
      </c>
      <c r="D59" s="29">
        <f>_xlfn.STDEV.S(D24:D56)</f>
        <v>14.588722880556865</v>
      </c>
      <c r="E59" s="29">
        <f>_xlfn.STDEV.S(E24:E56)</f>
        <v>0.33123573032987325</v>
      </c>
      <c r="F59" s="29">
        <f>_xlfn.STDEV.S(F24:F56)</f>
        <v>0.33123573032987325</v>
      </c>
      <c r="G59" s="26" t="s">
        <v>124</v>
      </c>
      <c r="H59" s="29">
        <f>_xlfn.STDEV.S(H24:H56)</f>
        <v>14.790109988255406</v>
      </c>
      <c r="I59" s="29">
        <f>_xlfn.STDEV.S(I24:I56)</f>
        <v>0.18047680197515303</v>
      </c>
      <c r="J59" s="26" t="s">
        <v>124</v>
      </c>
      <c r="K59" s="29">
        <f>_xlfn.STDEV.S(K24:K56)</f>
        <v>0.17841995425046914</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228.21775399853504</v>
      </c>
      <c r="D60" s="29">
        <f>_xlfn.VAR.S(D24:D56)</f>
        <v>212.83083528568341</v>
      </c>
      <c r="E60" s="29">
        <f>_xlfn.VAR.S(E24:E56)</f>
        <v>0.10971710904716452</v>
      </c>
      <c r="F60" s="29">
        <f>_xlfn.VAR.S(F24:F56)</f>
        <v>0.10971710904716452</v>
      </c>
      <c r="G60" s="26" t="s">
        <v>124</v>
      </c>
      <c r="H60" s="29">
        <f>_xlfn.VAR.S(H24:H56)</f>
        <v>218.74735346469231</v>
      </c>
      <c r="I60" s="29">
        <f>_xlfn.VAR.S(I24:I56)</f>
        <v>3.2571876051178603E-2</v>
      </c>
      <c r="J60" s="26" t="s">
        <v>124</v>
      </c>
      <c r="K60" s="29">
        <f>_xlfn.VAR.S(K24:K56)</f>
        <v>3.1833680074739502E-2</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72.552227701297596</v>
      </c>
      <c r="D61" s="29">
        <f>MAX(D24:D56)</f>
        <v>68.388085200907497</v>
      </c>
      <c r="E61" s="29">
        <f>MAX(E24:E56)</f>
        <v>1.4420937248506112</v>
      </c>
      <c r="F61" s="29">
        <f>MAX(F24:F56)</f>
        <v>1.4420937248506112</v>
      </c>
      <c r="G61" s="26" t="s">
        <v>124</v>
      </c>
      <c r="H61" s="29">
        <f>MAX(H24:H56)</f>
        <v>70.586571614243198</v>
      </c>
      <c r="I61" s="29">
        <f>MAX(I24:I56)</f>
        <v>1</v>
      </c>
      <c r="J61" s="26" t="s">
        <v>124</v>
      </c>
      <c r="K61" s="29">
        <f>MAX(K24:K56)</f>
        <v>1.0000423198694524</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2.5312571910715698</v>
      </c>
      <c r="D62" s="29">
        <f>MIN(D24:D56)</f>
        <v>1.2656018154839799</v>
      </c>
      <c r="E62" s="29">
        <f>MIN(E24:E56)</f>
        <v>1.2105688303188681E-2</v>
      </c>
      <c r="F62" s="29">
        <f>MIN(F24:F56)</f>
        <v>1.2105688303188681E-2</v>
      </c>
      <c r="G62" s="26" t="s">
        <v>124</v>
      </c>
      <c r="H62" s="29">
        <f>MIN(H24:H56)</f>
        <v>1.9392504286764098</v>
      </c>
      <c r="I62" s="29">
        <f>MIN(I24:I56)</f>
        <v>2.7473361920372703E-2</v>
      </c>
      <c r="J62" s="26" t="s">
        <v>124</v>
      </c>
      <c r="K62" s="29">
        <f>MIN(K24:K56)</f>
        <v>6.3926796059071971E-4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63:L63"/>
    <mergeCell ref="A64:L64"/>
    <mergeCell ref="B19:L19"/>
    <mergeCell ref="B20:L20"/>
    <mergeCell ref="B21:D21"/>
    <mergeCell ref="F21:I21"/>
    <mergeCell ref="K21:L21"/>
    <mergeCell ref="A22:L22"/>
    <mergeCell ref="A57:L57"/>
    <mergeCell ref="A58:B58"/>
    <mergeCell ref="A59:B59"/>
    <mergeCell ref="A60:B60"/>
    <mergeCell ref="A61:B61"/>
    <mergeCell ref="A62:B62"/>
    <mergeCell ref="B18:L18"/>
    <mergeCell ref="A14:L14"/>
    <mergeCell ref="B15:F15"/>
    <mergeCell ref="H15:L15"/>
    <mergeCell ref="B16:L16"/>
    <mergeCell ref="B17:L17"/>
  </mergeCells>
  <conditionalFormatting sqref="G24: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EC80D-8567-4EB7-8416-68E2E057B818}">
  <sheetPr>
    <tabColor rgb="FF00B050"/>
  </sheetPr>
  <dimension ref="A14:Y64"/>
  <sheetViews>
    <sheetView topLeftCell="B3" zoomScale="80" zoomScaleNormal="80" workbookViewId="0"/>
  </sheetViews>
  <sheetFormatPr baseColWidth="10" defaultColWidth="10.625" defaultRowHeight="15" x14ac:dyDescent="0.25"/>
  <cols>
    <col min="1" max="1" width="15.375" style="10" customWidth="1"/>
    <col min="2" max="12" width="13.375" style="10" customWidth="1"/>
    <col min="13" max="16384" width="10.625" style="1"/>
  </cols>
  <sheetData>
    <row r="14" spans="1:12" ht="18.75" x14ac:dyDescent="0.25">
      <c r="A14" s="31" t="s">
        <v>63</v>
      </c>
      <c r="B14" s="31"/>
      <c r="C14" s="31"/>
      <c r="D14" s="31"/>
      <c r="E14" s="31"/>
      <c r="F14" s="31"/>
      <c r="G14" s="31"/>
      <c r="H14" s="31"/>
      <c r="I14" s="31"/>
      <c r="J14" s="31"/>
      <c r="K14" s="31"/>
      <c r="L14" s="31"/>
    </row>
    <row r="15" spans="1:12" s="3" customFormat="1" ht="44.1" customHeight="1" x14ac:dyDescent="0.25">
      <c r="A15" s="2" t="s">
        <v>1</v>
      </c>
      <c r="B15" s="42" t="s">
        <v>64</v>
      </c>
      <c r="C15" s="43"/>
      <c r="D15" s="43"/>
      <c r="E15" s="43"/>
      <c r="F15" s="44"/>
      <c r="G15" s="4" t="s">
        <v>3</v>
      </c>
      <c r="H15" s="35" t="s">
        <v>65</v>
      </c>
      <c r="I15" s="35"/>
      <c r="J15" s="35"/>
      <c r="K15" s="35"/>
      <c r="L15" s="35"/>
    </row>
    <row r="16" spans="1:12" s="3" customFormat="1" ht="44.1" customHeight="1" x14ac:dyDescent="0.25">
      <c r="A16" s="2" t="s">
        <v>5</v>
      </c>
      <c r="B16" s="36" t="s">
        <v>29</v>
      </c>
      <c r="C16" s="36"/>
      <c r="D16" s="36"/>
      <c r="E16" s="36"/>
      <c r="F16" s="36"/>
      <c r="G16" s="36"/>
      <c r="H16" s="36"/>
      <c r="I16" s="36"/>
      <c r="J16" s="36"/>
      <c r="K16" s="36"/>
      <c r="L16" s="36"/>
    </row>
    <row r="17" spans="1:14" s="3" customFormat="1" ht="44.1" customHeight="1" x14ac:dyDescent="0.25">
      <c r="A17" s="2" t="s">
        <v>66</v>
      </c>
      <c r="B17" s="36" t="s">
        <v>183</v>
      </c>
      <c r="C17" s="36"/>
      <c r="D17" s="36"/>
      <c r="E17" s="36"/>
      <c r="F17" s="36"/>
      <c r="G17" s="36"/>
      <c r="H17" s="36"/>
      <c r="I17" s="36"/>
      <c r="J17" s="36"/>
      <c r="K17" s="36"/>
      <c r="L17" s="36"/>
    </row>
    <row r="18" spans="1:14" s="3" customFormat="1" ht="44.1" customHeight="1" x14ac:dyDescent="0.25">
      <c r="A18" s="2" t="s">
        <v>68</v>
      </c>
      <c r="B18" s="36" t="s">
        <v>184</v>
      </c>
      <c r="C18" s="36"/>
      <c r="D18" s="36"/>
      <c r="E18" s="36"/>
      <c r="F18" s="36"/>
      <c r="G18" s="36"/>
      <c r="H18" s="36"/>
      <c r="I18" s="36"/>
      <c r="J18" s="36"/>
      <c r="K18" s="36"/>
      <c r="L18" s="36"/>
    </row>
    <row r="19" spans="1:14" s="3" customFormat="1" ht="44.1" customHeight="1" x14ac:dyDescent="0.25">
      <c r="A19" s="2" t="s">
        <v>70</v>
      </c>
      <c r="B19" s="36"/>
      <c r="C19" s="36"/>
      <c r="D19" s="36"/>
      <c r="E19" s="36"/>
      <c r="F19" s="36"/>
      <c r="G19" s="36"/>
      <c r="H19" s="36"/>
      <c r="I19" s="36"/>
      <c r="J19" s="36"/>
      <c r="K19" s="36"/>
      <c r="L19" s="36"/>
    </row>
    <row r="20" spans="1:14" s="3" customFormat="1" ht="44.1" customHeight="1" x14ac:dyDescent="0.25">
      <c r="A20" s="2" t="s">
        <v>71</v>
      </c>
      <c r="B20" s="36" t="s">
        <v>235</v>
      </c>
      <c r="C20" s="36"/>
      <c r="D20" s="36"/>
      <c r="E20" s="36"/>
      <c r="F20" s="36"/>
      <c r="G20" s="36"/>
      <c r="H20" s="36"/>
      <c r="I20" s="36"/>
      <c r="J20" s="36"/>
      <c r="K20" s="36"/>
      <c r="L20" s="36"/>
    </row>
    <row r="21" spans="1:14" s="3" customFormat="1" ht="43.7" customHeight="1" x14ac:dyDescent="0.25">
      <c r="A21" s="27" t="s">
        <v>72</v>
      </c>
      <c r="B21" s="37" t="s">
        <v>145</v>
      </c>
      <c r="C21" s="37"/>
      <c r="D21" s="37"/>
      <c r="E21" s="28" t="s">
        <v>74</v>
      </c>
      <c r="F21" s="38" t="s">
        <v>185</v>
      </c>
      <c r="G21" s="33"/>
      <c r="H21" s="33"/>
      <c r="I21" s="34"/>
      <c r="J21" s="2" t="s">
        <v>76</v>
      </c>
      <c r="K21" s="36" t="s">
        <v>14</v>
      </c>
      <c r="L21" s="36"/>
    </row>
    <row r="22" spans="1:14" ht="18.75" x14ac:dyDescent="0.25">
      <c r="A22" s="31" t="s">
        <v>77</v>
      </c>
      <c r="B22" s="31"/>
      <c r="C22" s="31"/>
      <c r="D22" s="31"/>
      <c r="E22" s="31"/>
      <c r="F22" s="31"/>
      <c r="G22" s="31"/>
      <c r="H22" s="31"/>
      <c r="I22" s="31"/>
      <c r="J22" s="31"/>
      <c r="K22" s="31"/>
      <c r="L22" s="31"/>
    </row>
    <row r="23" spans="1:14" s="6" customFormat="1" ht="32.25" customHeight="1" x14ac:dyDescent="0.25">
      <c r="A23" s="4" t="s">
        <v>78</v>
      </c>
      <c r="B23" s="5" t="s">
        <v>79</v>
      </c>
      <c r="C23" s="2" t="s">
        <v>80</v>
      </c>
      <c r="D23" s="2" t="s">
        <v>81</v>
      </c>
      <c r="E23" s="2" t="s">
        <v>82</v>
      </c>
      <c r="F23" s="2" t="s">
        <v>83</v>
      </c>
      <c r="G23" s="2" t="s">
        <v>84</v>
      </c>
      <c r="H23" s="2" t="s">
        <v>85</v>
      </c>
      <c r="I23" s="2" t="s">
        <v>86</v>
      </c>
      <c r="J23" s="2" t="s">
        <v>87</v>
      </c>
      <c r="K23" s="2" t="s">
        <v>88</v>
      </c>
      <c r="L23" s="2" t="s">
        <v>89</v>
      </c>
    </row>
    <row r="24" spans="1:14" x14ac:dyDescent="0.25">
      <c r="A24" s="7">
        <v>5</v>
      </c>
      <c r="B24" s="7" t="s">
        <v>147</v>
      </c>
      <c r="C24" s="9">
        <v>1.0845073168557853</v>
      </c>
      <c r="D24" s="9">
        <v>1.0510153161107059</v>
      </c>
      <c r="E24" s="9">
        <f>(C24-D24)/D24</f>
        <v>3.1866329854275517E-2</v>
      </c>
      <c r="F24" s="8">
        <f>ABS(E24)</f>
        <v>3.1866329854275517E-2</v>
      </c>
      <c r="G24" s="7">
        <f>RANK(F24,$F$24:$F$56,1)</f>
        <v>3</v>
      </c>
      <c r="H24" s="9">
        <v>0.79344620011202505</v>
      </c>
      <c r="I24" s="9">
        <f>MIN($H$24:$H$56)/H24</f>
        <v>0.1652762281871738</v>
      </c>
      <c r="J24" s="7">
        <f>RANK(I24,$I$24:$I$56,1)</f>
        <v>12</v>
      </c>
      <c r="K24" s="8">
        <f>I24*F24</f>
        <v>5.266746804482989E-3</v>
      </c>
      <c r="L24" s="7">
        <f>RANK(K24,$K$24:$K$56,1)</f>
        <v>3</v>
      </c>
      <c r="M24" s="6">
        <f>IF(E24&gt;0,1,-1)</f>
        <v>1</v>
      </c>
      <c r="N24" s="6">
        <f>K24*M24</f>
        <v>5.266746804482989E-3</v>
      </c>
    </row>
    <row r="25" spans="1:14" x14ac:dyDescent="0.25">
      <c r="A25" s="7">
        <v>8</v>
      </c>
      <c r="B25" s="7" t="s">
        <v>148</v>
      </c>
      <c r="C25" s="9">
        <v>1.1168387972339118</v>
      </c>
      <c r="D25" s="9">
        <v>0.84228830713635561</v>
      </c>
      <c r="E25" s="9">
        <f t="shared" ref="E25:E54" si="0">(C25-D25)/D25</f>
        <v>0.32595785525146792</v>
      </c>
      <c r="F25" s="8">
        <f t="shared" ref="F25:F54" si="1">ABS(E25)</f>
        <v>0.32595785525146792</v>
      </c>
      <c r="G25" s="7">
        <f t="shared" ref="G25:G56" si="2">RANK(F25,$F$24:$F$56,1)</f>
        <v>17</v>
      </c>
      <c r="H25" s="9">
        <v>0.76528063247012401</v>
      </c>
      <c r="I25" s="9">
        <f t="shared" ref="I25:I53" si="3">MIN($H$24:$H$56)/H25</f>
        <v>0.17135909320046791</v>
      </c>
      <c r="J25" s="7">
        <f t="shared" ref="J25:J56" si="4">RANK(I25,$I$24:$I$56,1)</f>
        <v>15</v>
      </c>
      <c r="K25" s="8">
        <f t="shared" ref="K25:K56" si="5">I25*F25</f>
        <v>5.5855842497460922E-2</v>
      </c>
      <c r="L25" s="7">
        <f t="shared" ref="L25:L56" si="6">RANK(K25,$K$24:$K$56,1)</f>
        <v>19</v>
      </c>
      <c r="M25" s="6">
        <f t="shared" ref="M25:M56" si="7">IF(E25&gt;0,1,-1)</f>
        <v>1</v>
      </c>
      <c r="N25" s="6">
        <f t="shared" ref="N25:N56" si="8">K25*M25</f>
        <v>5.5855842497460922E-2</v>
      </c>
    </row>
    <row r="26" spans="1:14" x14ac:dyDescent="0.25">
      <c r="A26" s="7">
        <v>11</v>
      </c>
      <c r="B26" s="7" t="s">
        <v>149</v>
      </c>
      <c r="C26" s="9">
        <v>7.9256232314353845</v>
      </c>
      <c r="D26" s="9">
        <v>5.2230554008431245</v>
      </c>
      <c r="E26" s="9">
        <f t="shared" si="0"/>
        <v>0.51743043547958567</v>
      </c>
      <c r="F26" s="8">
        <f t="shared" si="1"/>
        <v>0.51743043547958567</v>
      </c>
      <c r="G26" s="7">
        <f t="shared" si="2"/>
        <v>24</v>
      </c>
      <c r="H26" s="9">
        <v>5.8434170264699503</v>
      </c>
      <c r="I26" s="9">
        <f t="shared" si="3"/>
        <v>2.2441970961497897E-2</v>
      </c>
      <c r="J26" s="7">
        <f t="shared" si="4"/>
        <v>1</v>
      </c>
      <c r="K26" s="8">
        <f t="shared" si="5"/>
        <v>1.1612158807628073E-2</v>
      </c>
      <c r="L26" s="7">
        <f t="shared" si="6"/>
        <v>5</v>
      </c>
      <c r="M26" s="6">
        <f t="shared" si="7"/>
        <v>1</v>
      </c>
      <c r="N26" s="6">
        <f t="shared" si="8"/>
        <v>1.1612158807628073E-2</v>
      </c>
    </row>
    <row r="27" spans="1:14" x14ac:dyDescent="0.25">
      <c r="A27" s="7">
        <v>13</v>
      </c>
      <c r="B27" s="7" t="s">
        <v>150</v>
      </c>
      <c r="C27" s="9">
        <v>2.7559954320517699</v>
      </c>
      <c r="D27" s="9">
        <v>1.9018360921096285</v>
      </c>
      <c r="E27" s="9">
        <f t="shared" si="0"/>
        <v>0.44912353040616537</v>
      </c>
      <c r="F27" s="8">
        <f t="shared" si="1"/>
        <v>0.44912353040616537</v>
      </c>
      <c r="G27" s="7">
        <f t="shared" si="2"/>
        <v>21</v>
      </c>
      <c r="H27" s="9">
        <v>2.1572598922622501</v>
      </c>
      <c r="I27" s="9">
        <f t="shared" si="3"/>
        <v>6.0789057310309036E-2</v>
      </c>
      <c r="J27" s="7">
        <f t="shared" si="4"/>
        <v>3</v>
      </c>
      <c r="K27" s="8">
        <f t="shared" si="5"/>
        <v>2.7301796029268709E-2</v>
      </c>
      <c r="L27" s="7">
        <f t="shared" si="6"/>
        <v>11</v>
      </c>
      <c r="M27" s="6">
        <f t="shared" si="7"/>
        <v>1</v>
      </c>
      <c r="N27" s="6">
        <f t="shared" si="8"/>
        <v>2.7301796029268709E-2</v>
      </c>
    </row>
    <row r="28" spans="1:14" x14ac:dyDescent="0.25">
      <c r="A28" s="7">
        <v>15</v>
      </c>
      <c r="B28" s="7" t="s">
        <v>151</v>
      </c>
      <c r="C28" s="9">
        <v>2.8925928551040854</v>
      </c>
      <c r="D28" s="9">
        <v>1.9882275997383914</v>
      </c>
      <c r="E28" s="9">
        <f t="shared" si="0"/>
        <v>0.45486002482044274</v>
      </c>
      <c r="F28" s="8">
        <f t="shared" si="1"/>
        <v>0.45486002482044274</v>
      </c>
      <c r="G28" s="7">
        <f t="shared" si="2"/>
        <v>22</v>
      </c>
      <c r="H28" s="9">
        <v>1.89705460926367</v>
      </c>
      <c r="I28" s="9">
        <f t="shared" si="3"/>
        <v>6.912705337189072E-2</v>
      </c>
      <c r="J28" s="7">
        <f t="shared" si="4"/>
        <v>5</v>
      </c>
      <c r="K28" s="8">
        <f t="shared" si="5"/>
        <v>3.1443133212502285E-2</v>
      </c>
      <c r="L28" s="7">
        <f t="shared" si="6"/>
        <v>12</v>
      </c>
      <c r="M28" s="6">
        <f t="shared" si="7"/>
        <v>1</v>
      </c>
      <c r="N28" s="6">
        <f t="shared" si="8"/>
        <v>3.1443133212502285E-2</v>
      </c>
    </row>
    <row r="29" spans="1:14" x14ac:dyDescent="0.25">
      <c r="A29" s="7">
        <v>17</v>
      </c>
      <c r="B29" s="7" t="s">
        <v>152</v>
      </c>
      <c r="C29" s="9">
        <v>2.7787802237459398</v>
      </c>
      <c r="D29" s="9">
        <v>2.1944744765547495</v>
      </c>
      <c r="E29" s="9">
        <f t="shared" si="0"/>
        <v>0.26626226617523963</v>
      </c>
      <c r="F29" s="8">
        <f t="shared" si="1"/>
        <v>0.26626226617523963</v>
      </c>
      <c r="G29" s="7">
        <f t="shared" si="2"/>
        <v>14</v>
      </c>
      <c r="H29" s="9">
        <v>1.93851269000197</v>
      </c>
      <c r="I29" s="9">
        <f t="shared" si="3"/>
        <v>6.7648664824488586E-2</v>
      </c>
      <c r="J29" s="7">
        <f t="shared" si="4"/>
        <v>4</v>
      </c>
      <c r="K29" s="8">
        <f t="shared" si="5"/>
        <v>1.801228679989755E-2</v>
      </c>
      <c r="L29" s="7">
        <f t="shared" si="6"/>
        <v>8</v>
      </c>
      <c r="M29" s="6">
        <f t="shared" si="7"/>
        <v>1</v>
      </c>
      <c r="N29" s="6">
        <f t="shared" si="8"/>
        <v>1.801228679989755E-2</v>
      </c>
    </row>
    <row r="30" spans="1:14" x14ac:dyDescent="0.25">
      <c r="A30" s="7">
        <v>18</v>
      </c>
      <c r="B30" s="7" t="s">
        <v>153</v>
      </c>
      <c r="C30" s="9">
        <v>0.71766432882074704</v>
      </c>
      <c r="D30" s="9">
        <v>0.95473509370790333</v>
      </c>
      <c r="E30" s="9">
        <f t="shared" si="0"/>
        <v>-0.2483105171785871</v>
      </c>
      <c r="F30" s="8">
        <f t="shared" si="1"/>
        <v>0.2483105171785871</v>
      </c>
      <c r="G30" s="7">
        <f t="shared" si="2"/>
        <v>12</v>
      </c>
      <c r="H30" s="9">
        <v>0.76747975976250604</v>
      </c>
      <c r="I30" s="9">
        <f t="shared" si="3"/>
        <v>0.17086808291145184</v>
      </c>
      <c r="J30" s="7">
        <f t="shared" si="4"/>
        <v>14</v>
      </c>
      <c r="K30" s="8">
        <f t="shared" si="5"/>
        <v>4.2428342037056303E-2</v>
      </c>
      <c r="L30" s="7">
        <f t="shared" si="6"/>
        <v>15</v>
      </c>
      <c r="M30" s="6">
        <f t="shared" si="7"/>
        <v>-1</v>
      </c>
      <c r="N30" s="6">
        <f t="shared" si="8"/>
        <v>-4.2428342037056303E-2</v>
      </c>
    </row>
    <row r="31" spans="1:14" x14ac:dyDescent="0.25">
      <c r="A31" s="7">
        <v>19</v>
      </c>
      <c r="B31" s="7" t="s">
        <v>154</v>
      </c>
      <c r="C31" s="9">
        <v>0.79372711107779015</v>
      </c>
      <c r="D31" s="9">
        <v>0.81306494803713847</v>
      </c>
      <c r="E31" s="9">
        <f t="shared" si="0"/>
        <v>-2.378387729791178E-2</v>
      </c>
      <c r="F31" s="8">
        <f t="shared" si="1"/>
        <v>2.378387729791178E-2</v>
      </c>
      <c r="G31" s="7">
        <f t="shared" si="2"/>
        <v>2</v>
      </c>
      <c r="H31" s="9">
        <v>0.60405089024603609</v>
      </c>
      <c r="I31" s="9">
        <f t="shared" si="3"/>
        <v>0.21709726339538588</v>
      </c>
      <c r="J31" s="7">
        <f t="shared" si="4"/>
        <v>22</v>
      </c>
      <c r="K31" s="8">
        <f t="shared" si="5"/>
        <v>5.1634146743082922E-3</v>
      </c>
      <c r="L31" s="7">
        <f t="shared" si="6"/>
        <v>2</v>
      </c>
      <c r="M31" s="6">
        <f t="shared" si="7"/>
        <v>-1</v>
      </c>
      <c r="N31" s="6">
        <f t="shared" si="8"/>
        <v>-5.1634146743082922E-3</v>
      </c>
    </row>
    <row r="32" spans="1:14" x14ac:dyDescent="0.25">
      <c r="A32" s="7">
        <v>20</v>
      </c>
      <c r="B32" s="7" t="s">
        <v>155</v>
      </c>
      <c r="C32" s="9">
        <v>0.7177547684353538</v>
      </c>
      <c r="D32" s="9">
        <v>0.45447690740859337</v>
      </c>
      <c r="E32" s="9">
        <f t="shared" si="0"/>
        <v>0.57929865464003183</v>
      </c>
      <c r="F32" s="8">
        <f t="shared" si="1"/>
        <v>0.57929865464003183</v>
      </c>
      <c r="G32" s="7">
        <f t="shared" si="2"/>
        <v>25</v>
      </c>
      <c r="H32" s="9">
        <v>0.506451710535608</v>
      </c>
      <c r="I32" s="9">
        <f t="shared" si="3"/>
        <v>0.25893445020705658</v>
      </c>
      <c r="J32" s="7">
        <f t="shared" si="4"/>
        <v>24</v>
      </c>
      <c r="K32" s="8">
        <f t="shared" si="5"/>
        <v>0.15000037864490418</v>
      </c>
      <c r="L32" s="7">
        <f t="shared" si="6"/>
        <v>25</v>
      </c>
      <c r="M32" s="6">
        <f t="shared" si="7"/>
        <v>1</v>
      </c>
      <c r="N32" s="6">
        <f t="shared" si="8"/>
        <v>0.15000037864490418</v>
      </c>
    </row>
    <row r="33" spans="1:14" x14ac:dyDescent="0.25">
      <c r="A33" s="7">
        <v>23</v>
      </c>
      <c r="B33" s="7" t="s">
        <v>156</v>
      </c>
      <c r="C33" s="9">
        <v>0.62262010744010232</v>
      </c>
      <c r="D33" s="9">
        <v>0.55736328480404163</v>
      </c>
      <c r="E33" s="9">
        <f t="shared" si="0"/>
        <v>0.11708130839476404</v>
      </c>
      <c r="F33" s="8">
        <f t="shared" si="1"/>
        <v>0.11708130839476404</v>
      </c>
      <c r="G33" s="7">
        <f t="shared" si="2"/>
        <v>6</v>
      </c>
      <c r="H33" s="9">
        <v>0.36854993569754896</v>
      </c>
      <c r="I33" s="9">
        <f t="shared" si="3"/>
        <v>0.35582096894348514</v>
      </c>
      <c r="J33" s="7">
        <f t="shared" si="4"/>
        <v>27</v>
      </c>
      <c r="K33" s="8">
        <f t="shared" si="5"/>
        <v>4.1659984598195941E-2</v>
      </c>
      <c r="L33" s="7">
        <f t="shared" si="6"/>
        <v>14</v>
      </c>
      <c r="M33" s="6">
        <f t="shared" si="7"/>
        <v>1</v>
      </c>
      <c r="N33" s="6">
        <f t="shared" si="8"/>
        <v>4.1659984598195941E-2</v>
      </c>
    </row>
    <row r="34" spans="1:14" x14ac:dyDescent="0.25">
      <c r="A34" s="7">
        <v>25</v>
      </c>
      <c r="B34" s="7" t="s">
        <v>157</v>
      </c>
      <c r="C34" s="9">
        <v>0.97978146331334826</v>
      </c>
      <c r="D34" s="9">
        <v>0.78284498538010594</v>
      </c>
      <c r="E34" s="9">
        <f t="shared" si="0"/>
        <v>0.25156510115169345</v>
      </c>
      <c r="F34" s="8">
        <f t="shared" si="1"/>
        <v>0.25156510115169345</v>
      </c>
      <c r="G34" s="7">
        <f t="shared" si="2"/>
        <v>13</v>
      </c>
      <c r="H34" s="9">
        <v>0.69702028435921104</v>
      </c>
      <c r="I34" s="9">
        <f t="shared" si="3"/>
        <v>0.1881405723285649</v>
      </c>
      <c r="J34" s="7">
        <f t="shared" si="4"/>
        <v>18</v>
      </c>
      <c r="K34" s="8">
        <f t="shared" si="5"/>
        <v>4.7329602108572927E-2</v>
      </c>
      <c r="L34" s="7">
        <f t="shared" si="6"/>
        <v>18</v>
      </c>
      <c r="M34" s="6">
        <f t="shared" si="7"/>
        <v>1</v>
      </c>
      <c r="N34" s="6">
        <f t="shared" si="8"/>
        <v>4.7329602108572927E-2</v>
      </c>
    </row>
    <row r="35" spans="1:14" x14ac:dyDescent="0.25">
      <c r="A35" s="7">
        <v>27</v>
      </c>
      <c r="B35" s="7" t="s">
        <v>158</v>
      </c>
      <c r="C35" s="9">
        <v>2.1250787501527988</v>
      </c>
      <c r="D35" s="9">
        <v>0.64520611853925336</v>
      </c>
      <c r="E35" s="9">
        <f t="shared" si="0"/>
        <v>2.293643208102206</v>
      </c>
      <c r="F35" s="8">
        <f t="shared" si="1"/>
        <v>2.293643208102206</v>
      </c>
      <c r="G35" s="7">
        <f t="shared" si="2"/>
        <v>32</v>
      </c>
      <c r="H35" s="9">
        <v>1.30376837347652</v>
      </c>
      <c r="I35" s="9">
        <f t="shared" si="3"/>
        <v>0.10058366032785403</v>
      </c>
      <c r="J35" s="7">
        <f t="shared" si="4"/>
        <v>7</v>
      </c>
      <c r="K35" s="8">
        <f t="shared" si="5"/>
        <v>0.23070302935704171</v>
      </c>
      <c r="L35" s="7">
        <f t="shared" si="6"/>
        <v>27</v>
      </c>
      <c r="M35" s="6">
        <f t="shared" si="7"/>
        <v>1</v>
      </c>
      <c r="N35" s="6">
        <f t="shared" si="8"/>
        <v>0.23070302935704171</v>
      </c>
    </row>
    <row r="36" spans="1:14" x14ac:dyDescent="0.25">
      <c r="A36" s="7">
        <v>41</v>
      </c>
      <c r="B36" s="7" t="s">
        <v>159</v>
      </c>
      <c r="C36" s="9">
        <v>1.0694072493123621</v>
      </c>
      <c r="D36" s="9">
        <v>0.67501757614969038</v>
      </c>
      <c r="E36" s="9">
        <f t="shared" si="0"/>
        <v>0.58426578373303384</v>
      </c>
      <c r="F36" s="8">
        <f t="shared" si="1"/>
        <v>0.58426578373303384</v>
      </c>
      <c r="G36" s="7">
        <f t="shared" si="2"/>
        <v>26</v>
      </c>
      <c r="H36" s="9">
        <v>0.64749632836229398</v>
      </c>
      <c r="I36" s="9">
        <f t="shared" si="3"/>
        <v>0.20253056191939581</v>
      </c>
      <c r="J36" s="7">
        <f t="shared" si="4"/>
        <v>20</v>
      </c>
      <c r="K36" s="8">
        <f t="shared" si="5"/>
        <v>0.11833167748972753</v>
      </c>
      <c r="L36" s="7">
        <f t="shared" si="6"/>
        <v>24</v>
      </c>
      <c r="M36" s="6">
        <f t="shared" si="7"/>
        <v>1</v>
      </c>
      <c r="N36" s="6">
        <f t="shared" si="8"/>
        <v>0.11833167748972753</v>
      </c>
    </row>
    <row r="37" spans="1:14" x14ac:dyDescent="0.25">
      <c r="A37" s="7">
        <v>44</v>
      </c>
      <c r="B37" s="7" t="s">
        <v>160</v>
      </c>
      <c r="C37" s="9">
        <v>0.76777326558648284</v>
      </c>
      <c r="D37" s="9">
        <v>0.3487811870974607</v>
      </c>
      <c r="E37" s="9">
        <f t="shared" si="0"/>
        <v>1.2013035507329191</v>
      </c>
      <c r="F37" s="8">
        <f t="shared" si="1"/>
        <v>1.2013035507329191</v>
      </c>
      <c r="G37" s="7">
        <f t="shared" si="2"/>
        <v>29</v>
      </c>
      <c r="H37" s="9">
        <v>0.49785778905623201</v>
      </c>
      <c r="I37" s="9">
        <f t="shared" si="3"/>
        <v>0.2634041248456781</v>
      </c>
      <c r="J37" s="7">
        <f t="shared" si="4"/>
        <v>25</v>
      </c>
      <c r="K37" s="8">
        <f t="shared" si="5"/>
        <v>0.31642831045481018</v>
      </c>
      <c r="L37" s="7">
        <f t="shared" si="6"/>
        <v>29</v>
      </c>
      <c r="M37" s="6">
        <f t="shared" si="7"/>
        <v>1</v>
      </c>
      <c r="N37" s="6">
        <f t="shared" si="8"/>
        <v>0.31642831045481018</v>
      </c>
    </row>
    <row r="38" spans="1:14" x14ac:dyDescent="0.25">
      <c r="A38" s="7">
        <v>47</v>
      </c>
      <c r="B38" s="7" t="s">
        <v>161</v>
      </c>
      <c r="C38" s="9">
        <v>0.96883694546240351</v>
      </c>
      <c r="D38" s="9">
        <v>0.73616883784458576</v>
      </c>
      <c r="E38" s="9">
        <f t="shared" si="0"/>
        <v>0.31605264398183724</v>
      </c>
      <c r="F38" s="8">
        <f t="shared" si="1"/>
        <v>0.31605264398183724</v>
      </c>
      <c r="G38" s="7">
        <f t="shared" si="2"/>
        <v>16</v>
      </c>
      <c r="H38" s="9">
        <v>0.68635302908954998</v>
      </c>
      <c r="I38" s="9">
        <f t="shared" si="3"/>
        <v>0.19106464117731922</v>
      </c>
      <c r="J38" s="7">
        <f t="shared" si="4"/>
        <v>19</v>
      </c>
      <c r="K38" s="8">
        <f t="shared" si="5"/>
        <v>6.0386485015532752E-2</v>
      </c>
      <c r="L38" s="7">
        <f t="shared" si="6"/>
        <v>20</v>
      </c>
      <c r="M38" s="6">
        <f t="shared" si="7"/>
        <v>1</v>
      </c>
      <c r="N38" s="6">
        <f t="shared" si="8"/>
        <v>6.0386485015532752E-2</v>
      </c>
    </row>
    <row r="39" spans="1:14" x14ac:dyDescent="0.25">
      <c r="A39" s="7">
        <v>50</v>
      </c>
      <c r="B39" s="7" t="s">
        <v>162</v>
      </c>
      <c r="C39" s="9">
        <v>1.0041394663914751</v>
      </c>
      <c r="D39" s="9">
        <v>0.82392396690378655</v>
      </c>
      <c r="E39" s="9">
        <f t="shared" si="0"/>
        <v>0.21872831320214911</v>
      </c>
      <c r="F39" s="8">
        <f t="shared" si="1"/>
        <v>0.21872831320214911</v>
      </c>
      <c r="G39" s="7">
        <f t="shared" si="2"/>
        <v>10</v>
      </c>
      <c r="H39" s="9">
        <v>0.70527097253155191</v>
      </c>
      <c r="I39" s="9">
        <f t="shared" si="3"/>
        <v>0.18593958964913201</v>
      </c>
      <c r="J39" s="7">
        <f t="shared" si="4"/>
        <v>17</v>
      </c>
      <c r="K39" s="8">
        <f t="shared" si="5"/>
        <v>4.0670252801454428E-2</v>
      </c>
      <c r="L39" s="7">
        <f t="shared" si="6"/>
        <v>13</v>
      </c>
      <c r="M39" s="6">
        <f t="shared" si="7"/>
        <v>1</v>
      </c>
      <c r="N39" s="6">
        <f t="shared" si="8"/>
        <v>4.0670252801454428E-2</v>
      </c>
    </row>
    <row r="40" spans="1:14" x14ac:dyDescent="0.25">
      <c r="A40" s="7">
        <v>52</v>
      </c>
      <c r="B40" s="7" t="s">
        <v>163</v>
      </c>
      <c r="C40" s="9">
        <v>1.6530489002713853</v>
      </c>
      <c r="D40" s="9">
        <v>1.3762613765441698</v>
      </c>
      <c r="E40" s="9">
        <f t="shared" si="0"/>
        <v>0.20111552096465612</v>
      </c>
      <c r="F40" s="8">
        <f t="shared" si="1"/>
        <v>0.20111552096465612</v>
      </c>
      <c r="G40" s="7">
        <f t="shared" si="2"/>
        <v>9</v>
      </c>
      <c r="H40" s="9">
        <v>1.19284864948985</v>
      </c>
      <c r="I40" s="9">
        <f t="shared" si="3"/>
        <v>0.10993665900535261</v>
      </c>
      <c r="J40" s="7">
        <f t="shared" si="4"/>
        <v>8</v>
      </c>
      <c r="K40" s="8">
        <f t="shared" si="5"/>
        <v>2.2109968448975247E-2</v>
      </c>
      <c r="L40" s="7">
        <f t="shared" si="6"/>
        <v>9</v>
      </c>
      <c r="M40" s="6">
        <f t="shared" si="7"/>
        <v>1</v>
      </c>
      <c r="N40" s="6">
        <f t="shared" si="8"/>
        <v>2.2109968448975247E-2</v>
      </c>
    </row>
    <row r="41" spans="1:14" x14ac:dyDescent="0.25">
      <c r="A41" s="7">
        <v>54</v>
      </c>
      <c r="B41" s="7" t="s">
        <v>164</v>
      </c>
      <c r="C41" s="9">
        <v>1.2306307775472547</v>
      </c>
      <c r="D41" s="9">
        <v>0.95078985633039703</v>
      </c>
      <c r="E41" s="9">
        <f t="shared" si="0"/>
        <v>0.29432468105719217</v>
      </c>
      <c r="F41" s="8">
        <f t="shared" si="1"/>
        <v>0.29432468105719217</v>
      </c>
      <c r="G41" s="7">
        <f t="shared" si="2"/>
        <v>15</v>
      </c>
      <c r="H41" s="9">
        <v>0.85880754417471905</v>
      </c>
      <c r="I41" s="9">
        <f t="shared" si="3"/>
        <v>0.15269753522016319</v>
      </c>
      <c r="J41" s="7">
        <f t="shared" si="4"/>
        <v>9</v>
      </c>
      <c r="K41" s="8">
        <f t="shared" si="5"/>
        <v>4.4942653351893902E-2</v>
      </c>
      <c r="L41" s="7">
        <f t="shared" si="6"/>
        <v>17</v>
      </c>
      <c r="M41" s="6">
        <f t="shared" si="7"/>
        <v>1</v>
      </c>
      <c r="N41" s="6">
        <f t="shared" si="8"/>
        <v>4.4942653351893902E-2</v>
      </c>
    </row>
    <row r="42" spans="1:14" x14ac:dyDescent="0.25">
      <c r="A42" s="7">
        <v>63</v>
      </c>
      <c r="B42" s="7" t="s">
        <v>165</v>
      </c>
      <c r="C42" s="9">
        <v>1.0966353420516528</v>
      </c>
      <c r="D42" s="9">
        <v>1.012426054307805</v>
      </c>
      <c r="E42" s="9">
        <f t="shared" si="0"/>
        <v>8.3175741463332523E-2</v>
      </c>
      <c r="F42" s="8">
        <f t="shared" si="1"/>
        <v>8.3175741463332523E-2</v>
      </c>
      <c r="G42" s="7">
        <f t="shared" si="2"/>
        <v>5</v>
      </c>
      <c r="H42" s="9">
        <v>0.84531036044292507</v>
      </c>
      <c r="I42" s="9">
        <f t="shared" si="3"/>
        <v>0.15513567721475405</v>
      </c>
      <c r="J42" s="7">
        <f t="shared" si="4"/>
        <v>10</v>
      </c>
      <c r="K42" s="8">
        <f t="shared" si="5"/>
        <v>1.2903524979753389E-2</v>
      </c>
      <c r="L42" s="7">
        <f t="shared" si="6"/>
        <v>7</v>
      </c>
      <c r="M42" s="6">
        <f t="shared" si="7"/>
        <v>1</v>
      </c>
      <c r="N42" s="6">
        <f t="shared" si="8"/>
        <v>1.2903524979753389E-2</v>
      </c>
    </row>
    <row r="43" spans="1:14" x14ac:dyDescent="0.25">
      <c r="A43" s="7">
        <v>66</v>
      </c>
      <c r="B43" s="7" t="s">
        <v>166</v>
      </c>
      <c r="C43" s="9">
        <v>2.0817176211273929</v>
      </c>
      <c r="D43" s="9">
        <v>2.0988070511217201</v>
      </c>
      <c r="E43" s="9">
        <f t="shared" si="0"/>
        <v>-8.1424492952763897E-3</v>
      </c>
      <c r="F43" s="8">
        <f t="shared" si="1"/>
        <v>8.1424492952763897E-3</v>
      </c>
      <c r="G43" s="7">
        <f t="shared" si="2"/>
        <v>1</v>
      </c>
      <c r="H43" s="9">
        <v>1.52618030347655</v>
      </c>
      <c r="I43" s="9">
        <f t="shared" si="3"/>
        <v>8.5925493157811533E-2</v>
      </c>
      <c r="J43" s="7">
        <f t="shared" si="4"/>
        <v>6</v>
      </c>
      <c r="K43" s="8">
        <f t="shared" si="5"/>
        <v>6.9964397120909872E-4</v>
      </c>
      <c r="L43" s="7">
        <f t="shared" si="6"/>
        <v>1</v>
      </c>
      <c r="M43" s="6">
        <f t="shared" si="7"/>
        <v>-1</v>
      </c>
      <c r="N43" s="6">
        <f t="shared" si="8"/>
        <v>-6.9964397120909872E-4</v>
      </c>
    </row>
    <row r="44" spans="1:14" x14ac:dyDescent="0.25">
      <c r="A44" s="7">
        <v>68</v>
      </c>
      <c r="B44" s="7" t="s">
        <v>167</v>
      </c>
      <c r="C44" s="9">
        <v>5.8112313180825632</v>
      </c>
      <c r="D44" s="9">
        <v>4.0662197109253224</v>
      </c>
      <c r="E44" s="9">
        <f t="shared" si="0"/>
        <v>0.42914838135004274</v>
      </c>
      <c r="F44" s="8">
        <f t="shared" si="1"/>
        <v>0.42914838135004274</v>
      </c>
      <c r="G44" s="7">
        <f t="shared" si="2"/>
        <v>20</v>
      </c>
      <c r="H44" s="9">
        <v>4.7445560153007404</v>
      </c>
      <c r="I44" s="9">
        <f t="shared" si="3"/>
        <v>2.7639634731058953E-2</v>
      </c>
      <c r="J44" s="7">
        <f t="shared" si="4"/>
        <v>2</v>
      </c>
      <c r="K44" s="8">
        <f t="shared" si="5"/>
        <v>1.1861504505940373E-2</v>
      </c>
      <c r="L44" s="7">
        <f t="shared" si="6"/>
        <v>6</v>
      </c>
      <c r="M44" s="6">
        <f t="shared" si="7"/>
        <v>1</v>
      </c>
      <c r="N44" s="6">
        <f t="shared" si="8"/>
        <v>1.1861504505940373E-2</v>
      </c>
    </row>
    <row r="45" spans="1:14" x14ac:dyDescent="0.25">
      <c r="A45" s="7">
        <v>70</v>
      </c>
      <c r="B45" s="7" t="s">
        <v>168</v>
      </c>
      <c r="C45" s="9">
        <v>0.69831099360059279</v>
      </c>
      <c r="D45" s="9">
        <v>0.59024433432512269</v>
      </c>
      <c r="E45" s="9">
        <f t="shared" si="0"/>
        <v>0.18308800778076428</v>
      </c>
      <c r="F45" s="8">
        <f t="shared" si="1"/>
        <v>0.18308800778076428</v>
      </c>
      <c r="G45" s="7">
        <f t="shared" si="2"/>
        <v>8</v>
      </c>
      <c r="H45" s="9">
        <v>0.541503212919063</v>
      </c>
      <c r="I45" s="9">
        <f t="shared" si="3"/>
        <v>0.24217362352670255</v>
      </c>
      <c r="J45" s="7">
        <f t="shared" si="4"/>
        <v>23</v>
      </c>
      <c r="K45" s="8">
        <f t="shared" si="5"/>
        <v>4.4339086268552798E-2</v>
      </c>
      <c r="L45" s="7">
        <f t="shared" si="6"/>
        <v>16</v>
      </c>
      <c r="M45" s="6">
        <f t="shared" si="7"/>
        <v>1</v>
      </c>
      <c r="N45" s="6">
        <f t="shared" si="8"/>
        <v>4.4339086268552798E-2</v>
      </c>
    </row>
    <row r="46" spans="1:14" x14ac:dyDescent="0.25">
      <c r="A46" s="7">
        <v>73</v>
      </c>
      <c r="B46" s="7" t="s">
        <v>169</v>
      </c>
      <c r="C46" s="9">
        <v>1.1922044863406662</v>
      </c>
      <c r="D46" s="9">
        <v>0.79035431415743185</v>
      </c>
      <c r="E46" s="9">
        <f t="shared" si="0"/>
        <v>0.50844306785575322</v>
      </c>
      <c r="F46" s="8">
        <f t="shared" si="1"/>
        <v>0.50844306785575322</v>
      </c>
      <c r="G46" s="7">
        <f t="shared" si="2"/>
        <v>23</v>
      </c>
      <c r="H46" s="9">
        <v>0.75240073429923404</v>
      </c>
      <c r="I46" s="9">
        <f t="shared" si="3"/>
        <v>0.17429248702966679</v>
      </c>
      <c r="J46" s="7">
        <f t="shared" si="4"/>
        <v>16</v>
      </c>
      <c r="K46" s="8">
        <f t="shared" si="5"/>
        <v>8.861780680957286E-2</v>
      </c>
      <c r="L46" s="7">
        <f t="shared" si="6"/>
        <v>21</v>
      </c>
      <c r="M46" s="6">
        <f t="shared" si="7"/>
        <v>1</v>
      </c>
      <c r="N46" s="6">
        <f t="shared" si="8"/>
        <v>8.861780680957286E-2</v>
      </c>
    </row>
    <row r="47" spans="1:14" x14ac:dyDescent="0.25">
      <c r="A47" s="7">
        <v>76</v>
      </c>
      <c r="B47" s="7" t="s">
        <v>170</v>
      </c>
      <c r="C47" s="9">
        <v>1.1244511330987714</v>
      </c>
      <c r="D47" s="9">
        <v>1.1860387316516063</v>
      </c>
      <c r="E47" s="9">
        <f t="shared" si="0"/>
        <v>-5.1927139400474484E-2</v>
      </c>
      <c r="F47" s="8">
        <f t="shared" si="1"/>
        <v>5.1927139400474484E-2</v>
      </c>
      <c r="G47" s="7">
        <f t="shared" si="2"/>
        <v>4</v>
      </c>
      <c r="H47" s="9">
        <v>0.84064071021570497</v>
      </c>
      <c r="I47" s="9">
        <f t="shared" si="3"/>
        <v>0.15599743580145148</v>
      </c>
      <c r="J47" s="7">
        <f t="shared" si="4"/>
        <v>11</v>
      </c>
      <c r="K47" s="8">
        <f t="shared" si="5"/>
        <v>8.1005005949785405E-3</v>
      </c>
      <c r="L47" s="7">
        <f t="shared" si="6"/>
        <v>4</v>
      </c>
      <c r="M47" s="6">
        <f t="shared" si="7"/>
        <v>-1</v>
      </c>
      <c r="N47" s="6">
        <f t="shared" si="8"/>
        <v>-8.1005005949785405E-3</v>
      </c>
    </row>
    <row r="48" spans="1:14" x14ac:dyDescent="0.25">
      <c r="A48" s="7">
        <v>81</v>
      </c>
      <c r="B48" s="7" t="s">
        <v>171</v>
      </c>
      <c r="C48" s="9">
        <v>0.21660024259227173</v>
      </c>
      <c r="D48" s="9">
        <v>7.0579724209727648E-2</v>
      </c>
      <c r="E48" s="9">
        <f t="shared" si="0"/>
        <v>2.0688734621382783</v>
      </c>
      <c r="F48" s="8">
        <f t="shared" si="1"/>
        <v>2.0688734621382783</v>
      </c>
      <c r="G48" s="7">
        <f t="shared" si="2"/>
        <v>31</v>
      </c>
      <c r="H48" s="9">
        <v>0.13113779522396102</v>
      </c>
      <c r="I48" s="9">
        <f t="shared" si="3"/>
        <v>1</v>
      </c>
      <c r="J48" s="7">
        <f t="shared" si="4"/>
        <v>32</v>
      </c>
      <c r="K48" s="8">
        <f t="shared" si="5"/>
        <v>2.0688734621382783</v>
      </c>
      <c r="L48" s="7">
        <f t="shared" si="6"/>
        <v>32</v>
      </c>
      <c r="M48" s="6">
        <f t="shared" si="7"/>
        <v>1</v>
      </c>
      <c r="N48" s="6">
        <f t="shared" si="8"/>
        <v>2.0688734621382783</v>
      </c>
    </row>
    <row r="49" spans="1:25" x14ac:dyDescent="0.25">
      <c r="A49" s="7">
        <v>85</v>
      </c>
      <c r="B49" s="7" t="s">
        <v>172</v>
      </c>
      <c r="C49" s="9">
        <v>0.57184029644200973</v>
      </c>
      <c r="D49" s="9">
        <v>0.46523382307330019</v>
      </c>
      <c r="E49" s="9">
        <f t="shared" si="0"/>
        <v>0.22914600805348817</v>
      </c>
      <c r="F49" s="8">
        <f t="shared" si="1"/>
        <v>0.22914600805348817</v>
      </c>
      <c r="G49" s="7">
        <f t="shared" si="2"/>
        <v>11</v>
      </c>
      <c r="H49" s="9">
        <v>0.31233881597799301</v>
      </c>
      <c r="I49" s="9">
        <f t="shared" si="3"/>
        <v>0.41985750254365062</v>
      </c>
      <c r="J49" s="7">
        <f t="shared" si="4"/>
        <v>28</v>
      </c>
      <c r="K49" s="8">
        <f t="shared" si="5"/>
        <v>9.62086706591848E-2</v>
      </c>
      <c r="L49" s="7">
        <f t="shared" si="6"/>
        <v>22</v>
      </c>
      <c r="M49" s="6">
        <f t="shared" si="7"/>
        <v>1</v>
      </c>
      <c r="N49" s="6">
        <f t="shared" si="8"/>
        <v>9.62086706591848E-2</v>
      </c>
    </row>
    <row r="50" spans="1:25" x14ac:dyDescent="0.25">
      <c r="A50" s="7">
        <v>86</v>
      </c>
      <c r="B50" s="7" t="s">
        <v>173</v>
      </c>
      <c r="C50" s="9">
        <v>0.17477995204038116</v>
      </c>
      <c r="D50" s="9">
        <v>0.26996497559658705</v>
      </c>
      <c r="E50" s="9">
        <f t="shared" si="0"/>
        <v>-0.35258286133547334</v>
      </c>
      <c r="F50" s="8">
        <f t="shared" si="1"/>
        <v>0.35258286133547334</v>
      </c>
      <c r="G50" s="7">
        <f t="shared" si="2"/>
        <v>19</v>
      </c>
      <c r="H50" s="9">
        <v>0.18675386545264899</v>
      </c>
      <c r="I50" s="9">
        <f t="shared" si="3"/>
        <v>0.70219588176187286</v>
      </c>
      <c r="J50" s="7">
        <f t="shared" si="4"/>
        <v>31</v>
      </c>
      <c r="K50" s="8">
        <f t="shared" si="5"/>
        <v>0.24758223320958686</v>
      </c>
      <c r="L50" s="7">
        <f t="shared" si="6"/>
        <v>28</v>
      </c>
      <c r="M50" s="6">
        <f t="shared" si="7"/>
        <v>-1</v>
      </c>
      <c r="N50" s="6">
        <f t="shared" si="8"/>
        <v>-0.24758223320958686</v>
      </c>
    </row>
    <row r="51" spans="1:25" x14ac:dyDescent="0.25">
      <c r="A51" s="7">
        <v>88</v>
      </c>
      <c r="B51" s="7" t="s">
        <v>116</v>
      </c>
      <c r="C51" s="9">
        <v>0.84375239702385518</v>
      </c>
      <c r="D51" s="9">
        <v>0.43641441913240814</v>
      </c>
      <c r="E51" s="9">
        <f t="shared" si="0"/>
        <v>0.93337424254046175</v>
      </c>
      <c r="F51" s="8">
        <f t="shared" si="1"/>
        <v>0.93337424254046175</v>
      </c>
      <c r="G51" s="7">
        <f t="shared" si="2"/>
        <v>28</v>
      </c>
      <c r="H51" s="9">
        <v>0.63280803462072299</v>
      </c>
      <c r="I51" s="9">
        <f t="shared" si="3"/>
        <v>0.20723155846552926</v>
      </c>
      <c r="J51" s="7">
        <f t="shared" si="4"/>
        <v>21</v>
      </c>
      <c r="K51" s="8">
        <f t="shared" si="5"/>
        <v>0.19342459891324279</v>
      </c>
      <c r="L51" s="7">
        <f t="shared" si="6"/>
        <v>26</v>
      </c>
      <c r="M51" s="6">
        <f t="shared" si="7"/>
        <v>1</v>
      </c>
      <c r="N51" s="6">
        <f t="shared" si="8"/>
        <v>0.19342459891324279</v>
      </c>
    </row>
    <row r="52" spans="1:25" x14ac:dyDescent="0.25">
      <c r="A52" s="7">
        <v>91</v>
      </c>
      <c r="B52" s="7" t="s">
        <v>174</v>
      </c>
      <c r="C52" s="9">
        <v>0.73152889539136801</v>
      </c>
      <c r="D52" s="9">
        <v>0.87038262019983992</v>
      </c>
      <c r="E52" s="9">
        <f t="shared" si="0"/>
        <v>-0.15953182150694953</v>
      </c>
      <c r="F52" s="8">
        <f t="shared" si="1"/>
        <v>0.15953182150694953</v>
      </c>
      <c r="G52" s="7">
        <f t="shared" si="2"/>
        <v>7</v>
      </c>
      <c r="H52" s="9">
        <v>0.78483135044503505</v>
      </c>
      <c r="I52" s="9">
        <f t="shared" si="3"/>
        <v>0.16709041394638469</v>
      </c>
      <c r="J52" s="7">
        <f t="shared" si="4"/>
        <v>13</v>
      </c>
      <c r="K52" s="8">
        <f t="shared" si="5"/>
        <v>2.665623809321695E-2</v>
      </c>
      <c r="L52" s="7">
        <f t="shared" si="6"/>
        <v>10</v>
      </c>
      <c r="M52" s="6">
        <f t="shared" si="7"/>
        <v>-1</v>
      </c>
      <c r="N52" s="6">
        <f t="shared" si="8"/>
        <v>-2.665623809321695E-2</v>
      </c>
    </row>
    <row r="53" spans="1:25" x14ac:dyDescent="0.25">
      <c r="A53" s="7">
        <v>94</v>
      </c>
      <c r="B53" s="7" t="s">
        <v>175</v>
      </c>
      <c r="C53" s="9">
        <v>0.41120836515302822</v>
      </c>
      <c r="D53" s="9">
        <v>0.16143787332508208</v>
      </c>
      <c r="E53" s="9">
        <f t="shared" si="0"/>
        <v>1.5471616832129076</v>
      </c>
      <c r="F53" s="8">
        <f t="shared" si="1"/>
        <v>1.5471616832129076</v>
      </c>
      <c r="G53" s="7">
        <f t="shared" si="2"/>
        <v>30</v>
      </c>
      <c r="H53" s="9">
        <v>0.22468123349997199</v>
      </c>
      <c r="I53" s="9">
        <f t="shared" si="3"/>
        <v>0.58366154209304433</v>
      </c>
      <c r="J53" s="7">
        <f t="shared" si="4"/>
        <v>29</v>
      </c>
      <c r="K53" s="8">
        <f t="shared" si="5"/>
        <v>0.9030187738913158</v>
      </c>
      <c r="L53" s="7">
        <f t="shared" si="6"/>
        <v>31</v>
      </c>
      <c r="M53" s="6">
        <f t="shared" si="7"/>
        <v>1</v>
      </c>
      <c r="N53" s="6">
        <f t="shared" si="8"/>
        <v>0.9030187738913158</v>
      </c>
    </row>
    <row r="54" spans="1:25" x14ac:dyDescent="0.25">
      <c r="A54" s="7">
        <v>95</v>
      </c>
      <c r="B54" s="7" t="s">
        <v>176</v>
      </c>
      <c r="C54" s="9">
        <v>0.30823290077982923</v>
      </c>
      <c r="D54" s="9">
        <v>0.16472655392049199</v>
      </c>
      <c r="E54" s="9">
        <f t="shared" si="0"/>
        <v>0.87117919633408325</v>
      </c>
      <c r="F54" s="8">
        <f t="shared" si="1"/>
        <v>0.87117919633408325</v>
      </c>
      <c r="G54" s="7">
        <f t="shared" si="2"/>
        <v>27</v>
      </c>
      <c r="H54" s="9">
        <v>0.18876965745567501</v>
      </c>
      <c r="I54" s="9">
        <f>MIN($H$24:$H$56)/H54</f>
        <v>0.69469742643758026</v>
      </c>
      <c r="J54" s="7">
        <f t="shared" si="4"/>
        <v>30</v>
      </c>
      <c r="K54" s="8">
        <f t="shared" si="5"/>
        <v>0.60520594565924712</v>
      </c>
      <c r="L54" s="7">
        <f t="shared" si="6"/>
        <v>30</v>
      </c>
      <c r="M54" s="6">
        <f t="shared" si="7"/>
        <v>1</v>
      </c>
      <c r="N54" s="6">
        <f t="shared" si="8"/>
        <v>0.60520594565924712</v>
      </c>
    </row>
    <row r="55" spans="1:25" x14ac:dyDescent="0.25">
      <c r="A55" s="7">
        <v>97</v>
      </c>
      <c r="B55" s="7" t="s">
        <v>177</v>
      </c>
      <c r="C55" s="9" t="s">
        <v>186</v>
      </c>
      <c r="D55" s="9" t="s">
        <v>186</v>
      </c>
      <c r="E55" s="9" t="s">
        <v>186</v>
      </c>
      <c r="F55" s="8" t="s">
        <v>186</v>
      </c>
      <c r="G55" s="8" t="s">
        <v>186</v>
      </c>
      <c r="H55" s="9" t="s">
        <v>186</v>
      </c>
      <c r="I55" s="9" t="s">
        <v>186</v>
      </c>
      <c r="J55" s="8" t="s">
        <v>186</v>
      </c>
      <c r="K55" s="8" t="s">
        <v>186</v>
      </c>
      <c r="L55" s="8" t="s">
        <v>186</v>
      </c>
      <c r="M55" s="6">
        <f t="shared" si="7"/>
        <v>1</v>
      </c>
      <c r="N55" s="6" t="e">
        <f t="shared" si="8"/>
        <v>#VALUE!</v>
      </c>
    </row>
    <row r="56" spans="1:25" x14ac:dyDescent="0.25">
      <c r="A56" s="7">
        <v>99</v>
      </c>
      <c r="B56" s="7" t="s">
        <v>178</v>
      </c>
      <c r="C56" s="9">
        <v>0.49550136914852</v>
      </c>
      <c r="D56" s="9">
        <v>0.37337813870997849</v>
      </c>
      <c r="E56" s="9">
        <f t="shared" ref="E56" si="9">(C56-D56)/D56</f>
        <v>0.32707654192202384</v>
      </c>
      <c r="F56" s="8">
        <f t="shared" ref="F56" si="10">ABS(E56)</f>
        <v>0.32707654192202384</v>
      </c>
      <c r="G56" s="7">
        <f t="shared" si="2"/>
        <v>18</v>
      </c>
      <c r="H56" s="9">
        <v>0.39410323041491702</v>
      </c>
      <c r="I56" s="9">
        <f t="shared" ref="I56" si="11">MIN($H$24:$H$56)/H56</f>
        <v>0.33274986121249867</v>
      </c>
      <c r="J56" s="7">
        <f t="shared" si="4"/>
        <v>26</v>
      </c>
      <c r="K56" s="8">
        <f t="shared" si="5"/>
        <v>0.10883467393041743</v>
      </c>
      <c r="L56" s="7">
        <f t="shared" si="6"/>
        <v>23</v>
      </c>
      <c r="M56" s="6">
        <f t="shared" si="7"/>
        <v>1</v>
      </c>
      <c r="N56" s="6">
        <f t="shared" si="8"/>
        <v>0.10883467393041743</v>
      </c>
    </row>
    <row r="57" spans="1:25" customFormat="1" ht="13.35" customHeight="1" x14ac:dyDescent="0.25">
      <c r="A57" s="40" t="s">
        <v>122</v>
      </c>
      <c r="B57" s="40"/>
      <c r="C57" s="40"/>
      <c r="D57" s="40"/>
      <c r="E57" s="40"/>
      <c r="F57" s="40"/>
      <c r="G57" s="40"/>
      <c r="H57" s="40"/>
      <c r="I57" s="40"/>
      <c r="J57" s="40"/>
      <c r="K57" s="40"/>
      <c r="L57" s="40"/>
      <c r="M57" s="6"/>
      <c r="N57" s="6"/>
      <c r="O57" s="6"/>
      <c r="P57" s="6"/>
      <c r="Q57" s="6"/>
      <c r="R57" s="6"/>
      <c r="S57" s="6"/>
      <c r="T57" s="6"/>
      <c r="U57" s="6"/>
      <c r="V57" s="6"/>
      <c r="W57" s="6"/>
      <c r="X57" s="6"/>
      <c r="Y57" s="6"/>
    </row>
    <row r="58" spans="1:25" customFormat="1" ht="13.35" customHeight="1" x14ac:dyDescent="0.25">
      <c r="A58" s="41" t="s">
        <v>123</v>
      </c>
      <c r="B58" s="41"/>
      <c r="C58" s="29">
        <f>AVERAGE(C24:C56)</f>
        <v>1.4675873844722278</v>
      </c>
      <c r="D58" s="29">
        <f>AVERAGE(D24:D56)</f>
        <v>1.0898668642467664</v>
      </c>
      <c r="E58" s="29">
        <f>AVERAGE(E24:E56)</f>
        <v>0.45122708983075388</v>
      </c>
      <c r="F58" s="29">
        <f>AVERAGE(F24:F56)</f>
        <v>0.50399450645667088</v>
      </c>
      <c r="G58" s="26" t="s">
        <v>124</v>
      </c>
      <c r="H58" s="29">
        <f>AVERAGE(H24:H56)</f>
        <v>1.0730294261595861</v>
      </c>
      <c r="I58" s="29">
        <f>AVERAGE(I24:I56)</f>
        <v>0.24694714736589604</v>
      </c>
      <c r="J58" s="26" t="s">
        <v>124</v>
      </c>
      <c r="K58" s="29">
        <f>AVERAGE(K24:K56)</f>
        <v>0.17768664771119408</v>
      </c>
      <c r="L58" s="26" t="s">
        <v>124</v>
      </c>
      <c r="M58" s="6"/>
      <c r="N58" s="6"/>
      <c r="O58" s="6"/>
      <c r="P58" s="6"/>
      <c r="Q58" s="6"/>
      <c r="R58" s="6"/>
      <c r="S58" s="6"/>
      <c r="T58" s="6"/>
      <c r="U58" s="6"/>
      <c r="V58" s="6"/>
      <c r="W58" s="6"/>
      <c r="X58" s="6"/>
      <c r="Y58" s="6"/>
    </row>
    <row r="59" spans="1:25" customFormat="1" ht="13.35" customHeight="1" x14ac:dyDescent="0.25">
      <c r="A59" s="41" t="s">
        <v>125</v>
      </c>
      <c r="B59" s="41"/>
      <c r="C59" s="29">
        <f>_xlfn.STDEV.S(C24:C56)</f>
        <v>1.6073737993872874</v>
      </c>
      <c r="D59" s="29">
        <f>_xlfn.STDEV.S(D24:D56)</f>
        <v>1.091967173566355</v>
      </c>
      <c r="E59" s="29">
        <f>_xlfn.STDEV.S(E24:E56)</f>
        <v>0.60196572430294337</v>
      </c>
      <c r="F59" s="29">
        <f>_xlfn.STDEV.S(F24:F56)</f>
        <v>0.55707468371087399</v>
      </c>
      <c r="G59" s="26" t="s">
        <v>124</v>
      </c>
      <c r="H59" s="29">
        <f>_xlfn.STDEV.S(H24:H56)</f>
        <v>1.2231975954559167</v>
      </c>
      <c r="I59" s="29">
        <f>_xlfn.STDEV.S(I24:I56)</f>
        <v>0.21782998210288107</v>
      </c>
      <c r="J59" s="26" t="s">
        <v>124</v>
      </c>
      <c r="K59" s="29">
        <f>_xlfn.STDEV.S(K24:K56)</f>
        <v>0.39313270984623605</v>
      </c>
      <c r="L59" s="26" t="s">
        <v>124</v>
      </c>
      <c r="M59" s="6"/>
      <c r="N59" s="6"/>
      <c r="O59" s="6"/>
      <c r="P59" s="6"/>
      <c r="Q59" s="6"/>
      <c r="R59" s="6"/>
      <c r="S59" s="6"/>
      <c r="T59" s="6"/>
      <c r="U59" s="6"/>
      <c r="V59" s="6"/>
      <c r="W59" s="6"/>
      <c r="X59" s="6"/>
      <c r="Y59" s="6"/>
    </row>
    <row r="60" spans="1:25" customFormat="1" ht="13.35" customHeight="1" x14ac:dyDescent="0.25">
      <c r="A60" s="41" t="s">
        <v>126</v>
      </c>
      <c r="B60" s="41"/>
      <c r="C60" s="29">
        <f>_xlfn.VAR.S(C24:C56)</f>
        <v>2.5836505309567235</v>
      </c>
      <c r="D60" s="29">
        <f>_xlfn.VAR.S(D24:D56)</f>
        <v>1.1923923081464938</v>
      </c>
      <c r="E60" s="29">
        <f>_xlfn.VAR.S(E24:E56)</f>
        <v>0.36236273323556722</v>
      </c>
      <c r="F60" s="29">
        <f>_xlfn.VAR.S(F24:F56)</f>
        <v>0.31033220323157029</v>
      </c>
      <c r="G60" s="26" t="s">
        <v>124</v>
      </c>
      <c r="H60" s="29">
        <f>_xlfn.VAR.S(H24:H56)</f>
        <v>1.4962123575291362</v>
      </c>
      <c r="I60" s="29">
        <f>_xlfn.VAR.S(I24:I56)</f>
        <v>4.7449901102941484E-2</v>
      </c>
      <c r="J60" s="26" t="s">
        <v>124</v>
      </c>
      <c r="K60" s="29">
        <f>_xlfn.VAR.S(K24:K56)</f>
        <v>0.15455332755104481</v>
      </c>
      <c r="L60" s="26" t="s">
        <v>124</v>
      </c>
      <c r="M60" s="6"/>
      <c r="N60" s="6"/>
      <c r="O60" s="6"/>
      <c r="P60" s="6"/>
      <c r="Q60" s="6"/>
      <c r="R60" s="6"/>
      <c r="S60" s="6"/>
      <c r="T60" s="6"/>
      <c r="U60" s="6"/>
      <c r="V60" s="6"/>
      <c r="W60" s="6"/>
      <c r="X60" s="6"/>
      <c r="Y60" s="6"/>
    </row>
    <row r="61" spans="1:25" customFormat="1" ht="13.35" customHeight="1" x14ac:dyDescent="0.25">
      <c r="A61" s="41" t="s">
        <v>127</v>
      </c>
      <c r="B61" s="41"/>
      <c r="C61" s="29">
        <f>MAX(C24:C56)</f>
        <v>7.9256232314353845</v>
      </c>
      <c r="D61" s="29">
        <f>MAX(D24:D56)</f>
        <v>5.2230554008431245</v>
      </c>
      <c r="E61" s="29">
        <f>MAX(E24:E56)</f>
        <v>2.293643208102206</v>
      </c>
      <c r="F61" s="29">
        <f>MAX(F24:F56)</f>
        <v>2.293643208102206</v>
      </c>
      <c r="G61" s="26" t="s">
        <v>124</v>
      </c>
      <c r="H61" s="29">
        <f>MAX(H24:H56)</f>
        <v>5.8434170264699503</v>
      </c>
      <c r="I61" s="29">
        <f>MAX(I24:I56)</f>
        <v>1</v>
      </c>
      <c r="J61" s="26" t="s">
        <v>124</v>
      </c>
      <c r="K61" s="29">
        <f>MAX(K24:K56)</f>
        <v>2.0688734621382783</v>
      </c>
      <c r="L61" s="26" t="s">
        <v>124</v>
      </c>
      <c r="M61" s="6"/>
      <c r="N61" s="6"/>
      <c r="O61" s="6"/>
      <c r="P61" s="6"/>
      <c r="Q61" s="6"/>
      <c r="R61" s="6"/>
      <c r="S61" s="6"/>
      <c r="T61" s="6"/>
      <c r="U61" s="6"/>
      <c r="V61" s="6"/>
      <c r="W61" s="6"/>
      <c r="X61" s="6"/>
      <c r="Y61" s="6"/>
    </row>
    <row r="62" spans="1:25" customFormat="1" ht="13.35" customHeight="1" x14ac:dyDescent="0.25">
      <c r="A62" s="41" t="s">
        <v>128</v>
      </c>
      <c r="B62" s="41"/>
      <c r="C62" s="29">
        <f>MIN(C24:C56)</f>
        <v>0.17477995204038116</v>
      </c>
      <c r="D62" s="29">
        <f>MIN(D24:D56)</f>
        <v>7.0579724209727648E-2</v>
      </c>
      <c r="E62" s="29">
        <f>MIN(E24:E56)</f>
        <v>-0.35258286133547334</v>
      </c>
      <c r="F62" s="29">
        <f>MIN(F24:F56)</f>
        <v>8.1424492952763897E-3</v>
      </c>
      <c r="G62" s="26" t="s">
        <v>124</v>
      </c>
      <c r="H62" s="29">
        <f>MIN(H24:H56)</f>
        <v>0.13113779522396102</v>
      </c>
      <c r="I62" s="29">
        <f>MIN(I24:I56)</f>
        <v>2.2441970961497897E-2</v>
      </c>
      <c r="J62" s="26" t="s">
        <v>124</v>
      </c>
      <c r="K62" s="29">
        <f>MIN(K24:K56)</f>
        <v>6.9964397120909872E-4</v>
      </c>
      <c r="L62" s="26" t="s">
        <v>124</v>
      </c>
      <c r="M62" s="6"/>
      <c r="N62" s="6"/>
      <c r="O62" s="6"/>
      <c r="P62" s="6"/>
      <c r="Q62" s="6"/>
      <c r="R62" s="6"/>
      <c r="S62" s="6"/>
      <c r="T62" s="6"/>
      <c r="U62" s="6"/>
      <c r="V62" s="6"/>
      <c r="W62" s="6"/>
      <c r="X62" s="6"/>
      <c r="Y62" s="6"/>
    </row>
    <row r="63" spans="1:25" ht="18.75" x14ac:dyDescent="0.25">
      <c r="A63" s="31" t="s">
        <v>129</v>
      </c>
      <c r="B63" s="31"/>
      <c r="C63" s="31"/>
      <c r="D63" s="31"/>
      <c r="E63" s="31"/>
      <c r="F63" s="31"/>
      <c r="G63" s="31"/>
      <c r="H63" s="31"/>
      <c r="I63" s="31"/>
      <c r="J63" s="31"/>
      <c r="K63" s="31"/>
      <c r="L63" s="31"/>
    </row>
    <row r="64" spans="1:25" ht="43.7" customHeight="1" x14ac:dyDescent="0.25">
      <c r="A64" s="39"/>
      <c r="B64" s="39"/>
      <c r="C64" s="39"/>
      <c r="D64" s="39"/>
      <c r="E64" s="39"/>
      <c r="F64" s="39"/>
      <c r="G64" s="39"/>
      <c r="H64" s="39"/>
      <c r="I64" s="39"/>
      <c r="J64" s="39"/>
      <c r="K64" s="39"/>
      <c r="L64" s="39"/>
    </row>
  </sheetData>
  <mergeCells count="20">
    <mergeCell ref="A22:L22"/>
    <mergeCell ref="A14:L14"/>
    <mergeCell ref="B15:F15"/>
    <mergeCell ref="H15:L15"/>
    <mergeCell ref="B16:L16"/>
    <mergeCell ref="B17:L17"/>
    <mergeCell ref="B18:L18"/>
    <mergeCell ref="B19:L19"/>
    <mergeCell ref="B20:L20"/>
    <mergeCell ref="B21:D21"/>
    <mergeCell ref="F21:I21"/>
    <mergeCell ref="K21:L21"/>
    <mergeCell ref="A63:L63"/>
    <mergeCell ref="A64:L64"/>
    <mergeCell ref="A57:L57"/>
    <mergeCell ref="A58:B58"/>
    <mergeCell ref="A59:B59"/>
    <mergeCell ref="A60:B60"/>
    <mergeCell ref="A61:B61"/>
    <mergeCell ref="A62:B62"/>
  </mergeCells>
  <conditionalFormatting sqref="G24:G54 G56">
    <cfRule type="colorScale" priority="6">
      <colorScale>
        <cfvo type="min"/>
        <cfvo type="percentile" val="50"/>
        <cfvo type="max"/>
        <color rgb="FF63BE7B"/>
        <color rgb="FFFFEB84"/>
        <color rgb="FFF8696B"/>
      </colorScale>
    </cfRule>
  </conditionalFormatting>
  <conditionalFormatting sqref="G58:G62">
    <cfRule type="colorScale" priority="3">
      <colorScale>
        <cfvo type="min"/>
        <cfvo type="percentile" val="50"/>
        <cfvo type="max"/>
        <color rgb="FF63BE7B"/>
        <color rgb="FFFFEB84"/>
        <color rgb="FFF8696B"/>
      </colorScale>
    </cfRule>
  </conditionalFormatting>
  <conditionalFormatting sqref="J24:J54 J56">
    <cfRule type="colorScale" priority="5">
      <colorScale>
        <cfvo type="min"/>
        <cfvo type="percentile" val="50"/>
        <cfvo type="max"/>
        <color rgb="FF63BE7B"/>
        <color rgb="FFFFEB84"/>
        <color rgb="FFF8696B"/>
      </colorScale>
    </cfRule>
  </conditionalFormatting>
  <conditionalFormatting sqref="J58:J62">
    <cfRule type="colorScale" priority="2">
      <colorScale>
        <cfvo type="min"/>
        <cfvo type="percentile" val="50"/>
        <cfvo type="max"/>
        <color rgb="FF63BE7B"/>
        <color rgb="FFFFEB84"/>
        <color rgb="FFF8696B"/>
      </colorScale>
    </cfRule>
  </conditionalFormatting>
  <conditionalFormatting sqref="L24:L54 L56">
    <cfRule type="colorScale" priority="4">
      <colorScale>
        <cfvo type="min"/>
        <cfvo type="percentile" val="50"/>
        <cfvo type="max"/>
        <color rgb="FF63BE7B"/>
        <color rgb="FFFFEB84"/>
        <color rgb="FFF8696B"/>
      </colorScale>
    </cfRule>
  </conditionalFormatting>
  <conditionalFormatting sqref="L58:L6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500C16-3DA3-44B1-BA8A-7285B7B3B36F}">
  <ds:schemaRefs>
    <ds:schemaRef ds:uri="http://schemas.microsoft.com/sharepoint/v3/contenttype/forms"/>
  </ds:schemaRefs>
</ds:datastoreItem>
</file>

<file path=customXml/itemProps2.xml><?xml version="1.0" encoding="utf-8"?>
<ds:datastoreItem xmlns:ds="http://schemas.openxmlformats.org/officeDocument/2006/customXml" ds:itemID="{C01B659E-B546-466C-BE46-CA647FC279B2}">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customXml/itemProps3.xml><?xml version="1.0" encoding="utf-8"?>
<ds:datastoreItem xmlns:ds="http://schemas.openxmlformats.org/officeDocument/2006/customXml" ds:itemID="{8003462C-B5CD-40E3-8270-D39A342F1B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23</vt:i4>
      </vt:variant>
    </vt:vector>
  </HeadingPairs>
  <TitlesOfParts>
    <vt:vector size="23" baseType="lpstr">
      <vt:lpstr>Estructura</vt:lpstr>
      <vt:lpstr>EDU-1-1</vt:lpstr>
      <vt:lpstr>EDU-1-2</vt:lpstr>
      <vt:lpstr>EDU-1-3</vt:lpstr>
      <vt:lpstr>EDU-1-4</vt:lpstr>
      <vt:lpstr>EDU-1-5</vt:lpstr>
      <vt:lpstr>EDU-1-6</vt:lpstr>
      <vt:lpstr>EDU-1-7</vt:lpstr>
      <vt:lpstr>EDU-1-8</vt:lpstr>
      <vt:lpstr>EDU-1-9</vt:lpstr>
      <vt:lpstr>EDU-1-10</vt:lpstr>
      <vt:lpstr>EDU-1-11</vt:lpstr>
      <vt:lpstr>EDU-1-12</vt:lpstr>
      <vt:lpstr>EDU-2-1</vt:lpstr>
      <vt:lpstr>EDU-2-2</vt:lpstr>
      <vt:lpstr>EDU-2-3</vt:lpstr>
      <vt:lpstr>EDU-2-4</vt:lpstr>
      <vt:lpstr>EDU-2-5</vt:lpstr>
      <vt:lpstr>EDU-2-6</vt:lpstr>
      <vt:lpstr>EDU-2-7</vt:lpstr>
      <vt:lpstr>EDU-2-8</vt:lpstr>
      <vt:lpstr>EDU-3-1</vt:lpstr>
      <vt:lpstr>EDU-3-2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SCORE Competitividad</dc:creator>
  <cp:keywords/>
  <dc:description/>
  <cp:lastModifiedBy>SCORE Competitividad</cp:lastModifiedBy>
  <cp:revision/>
  <dcterms:created xsi:type="dcterms:W3CDTF">2024-01-31T18:11:44Z</dcterms:created>
  <dcterms:modified xsi:type="dcterms:W3CDTF">2025-07-11T16:22:22Z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Order">
    <vt:r8>4608300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